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EB679910-33D0-4565-8D5F-A91499EE32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E8" i="15" s="1"/>
  <c r="G11" i="15"/>
  <c r="C7" i="15"/>
  <c r="C8" i="15"/>
  <c r="C9" i="15"/>
  <c r="C10" i="15"/>
  <c r="K10" i="13"/>
  <c r="K9" i="13"/>
  <c r="K8" i="13"/>
  <c r="G10" i="13"/>
  <c r="G9" i="13"/>
  <c r="G8" i="13"/>
  <c r="I10" i="13"/>
  <c r="E10" i="13"/>
  <c r="Q9" i="12"/>
  <c r="Q10" i="12"/>
  <c r="Q11" i="12"/>
  <c r="Q12" i="12"/>
  <c r="Q13" i="12"/>
  <c r="Q14" i="12"/>
  <c r="Q15" i="12"/>
  <c r="Q16" i="12"/>
  <c r="Q17" i="12"/>
  <c r="Q8" i="12"/>
  <c r="I9" i="12"/>
  <c r="I10" i="12"/>
  <c r="I11" i="12"/>
  <c r="I12" i="12"/>
  <c r="I13" i="12"/>
  <c r="I14" i="12"/>
  <c r="I15" i="12"/>
  <c r="I16" i="12"/>
  <c r="I17" i="12"/>
  <c r="I8" i="12"/>
  <c r="C18" i="12"/>
  <c r="E18" i="12"/>
  <c r="G18" i="12"/>
  <c r="K18" i="12"/>
  <c r="M18" i="12"/>
  <c r="O18" i="12"/>
  <c r="S11" i="11"/>
  <c r="S9" i="11"/>
  <c r="S10" i="11"/>
  <c r="S12" i="11"/>
  <c r="S13" i="11" s="1"/>
  <c r="S8" i="11"/>
  <c r="I13" i="11"/>
  <c r="K10" i="11" s="1"/>
  <c r="I9" i="11"/>
  <c r="I10" i="11"/>
  <c r="I11" i="11"/>
  <c r="I12" i="11"/>
  <c r="I8" i="11"/>
  <c r="C13" i="11"/>
  <c r="E13" i="11"/>
  <c r="G13" i="11"/>
  <c r="M13" i="11"/>
  <c r="O13" i="11"/>
  <c r="Q13" i="11"/>
  <c r="M17" i="10"/>
  <c r="O17" i="10"/>
  <c r="Q9" i="10"/>
  <c r="Q10" i="10"/>
  <c r="Q11" i="10"/>
  <c r="Q12" i="10"/>
  <c r="Q13" i="10"/>
  <c r="Q14" i="10"/>
  <c r="Q15" i="10"/>
  <c r="Q16" i="10"/>
  <c r="Q8" i="10"/>
  <c r="I9" i="10"/>
  <c r="I10" i="10"/>
  <c r="I11" i="10"/>
  <c r="I12" i="10"/>
  <c r="I13" i="10"/>
  <c r="I14" i="10"/>
  <c r="I15" i="10"/>
  <c r="I16" i="10"/>
  <c r="I8" i="10"/>
  <c r="G17" i="10"/>
  <c r="E17" i="10"/>
  <c r="Q22" i="9"/>
  <c r="O22" i="9"/>
  <c r="M22" i="9"/>
  <c r="I22" i="9"/>
  <c r="G22" i="9"/>
  <c r="E2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8" i="9"/>
  <c r="S10" i="7"/>
  <c r="Q10" i="7"/>
  <c r="O10" i="7"/>
  <c r="M10" i="7"/>
  <c r="K10" i="7"/>
  <c r="I10" i="7"/>
  <c r="Q11" i="6"/>
  <c r="O11" i="6"/>
  <c r="M11" i="6"/>
  <c r="K11" i="6"/>
  <c r="AK19" i="3"/>
  <c r="AI19" i="3"/>
  <c r="AG19" i="3"/>
  <c r="AA19" i="3"/>
  <c r="W19" i="3"/>
  <c r="S19" i="3"/>
  <c r="Q19" i="3"/>
  <c r="Y14" i="1"/>
  <c r="E14" i="1"/>
  <c r="G14" i="1"/>
  <c r="K14" i="1"/>
  <c r="O14" i="1"/>
  <c r="U14" i="1"/>
  <c r="W14" i="1"/>
  <c r="E10" i="15" l="1"/>
  <c r="E9" i="15"/>
  <c r="E7" i="15"/>
  <c r="E11" i="15" s="1"/>
  <c r="Q18" i="12"/>
  <c r="I18" i="12"/>
  <c r="U11" i="11"/>
  <c r="U10" i="11"/>
  <c r="U8" i="11"/>
  <c r="U9" i="11"/>
  <c r="U12" i="11"/>
  <c r="K11" i="11"/>
  <c r="K8" i="11"/>
  <c r="K9" i="11"/>
  <c r="K12" i="11"/>
  <c r="I17" i="10"/>
  <c r="Q17" i="10"/>
  <c r="U13" i="11" l="1"/>
  <c r="K13" i="11"/>
</calcChain>
</file>

<file path=xl/sharedStrings.xml><?xml version="1.0" encoding="utf-8"?>
<sst xmlns="http://schemas.openxmlformats.org/spreadsheetml/2006/main" count="456" uniqueCount="107">
  <si>
    <t>صندوق سرمایه‌گذاری طلای عیار مفید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</si>
  <si>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</si>
  <si>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</si>
  <si>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</si>
  <si>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</si>
  <si>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</si>
  <si>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</si>
  <si>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</si>
  <si>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</si>
  <si>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</si>
  <si>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</si>
  <si>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</si>
  <si>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</si>
  <si>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</si>
  <si>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</si>
  <si>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</si>
  <si>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</si>
  <si>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</si>
  <si>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</si>
  <si>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</si>
  <si>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</si>
  <si>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</si>
  <si>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</si>
  <si>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</si>
  <si>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</si>
  <si>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</si>
  <si>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</si>
  <si>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</si>
  <si>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</si>
  <si>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</si>
  <si>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</si>
  <si>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</si>
  <si>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</si>
  <si>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</si>
  <si>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</si>
  <si>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</si>
  <si>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</si>
  <si>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</si>
  <si>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</si>
  <si>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</si>
  <si>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</si>
  <si>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</si>
  <si>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</si>
  <si>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</si>
  <si>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</si>
  <si>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</si>
  <si>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</si>
  <si>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</si>
  <si>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</si>
  <si>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</si>
  <si>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</si>
  <si>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</si>
  <si>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</si>
  <si>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گام بانک اقتصاد نوین0205</t>
  </si>
  <si>
    <t>1401/04/01</t>
  </si>
  <si>
    <t>1402/05/31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</si>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</sst>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/>
    <xf numFmtId="37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91A35E2-DCD6-3C5C-AF33-155C15642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7084-908E-412C-A4A7-180EE5DB9697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8" sqref="G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 x14ac:dyDescent="0.55000000000000004">
      <c r="A6" s="15" t="s">
        <v>95</v>
      </c>
      <c r="B6" s="15" t="s">
        <v>95</v>
      </c>
      <c r="C6" s="15" t="s">
        <v>95</v>
      </c>
      <c r="E6" s="15" t="s">
        <v>77</v>
      </c>
      <c r="F6" s="15" t="s">
        <v>77</v>
      </c>
      <c r="G6" s="15" t="s">
        <v>77</v>
      </c>
      <c r="I6" s="15" t="s">
        <v>78</v>
      </c>
      <c r="J6" s="15" t="s">
        <v>78</v>
      </c>
      <c r="K6" s="15" t="s">
        <v>78</v>
      </c>
    </row>
    <row r="7" spans="1:11" ht="24.75" x14ac:dyDescent="0.55000000000000004">
      <c r="A7" s="15" t="s">
        <v>96</v>
      </c>
      <c r="C7" s="15" t="s">
        <v>59</v>
      </c>
      <c r="E7" s="15" t="s">
        <v>97</v>
      </c>
      <c r="G7" s="15" t="s">
        <v>98</v>
      </c>
      <c r="I7" s="15" t="s">
        <v>97</v>
      </c>
      <c r="K7" s="15" t="s">
        <v>98</v>
      </c>
    </row>
    <row r="8" spans="1:11" x14ac:dyDescent="0.55000000000000004">
      <c r="A8" s="1" t="s">
        <v>65</v>
      </c>
      <c r="C8" s="4" t="s">
        <v>66</v>
      </c>
      <c r="D8" s="4"/>
      <c r="E8" s="6">
        <v>6214</v>
      </c>
      <c r="F8" s="4"/>
      <c r="G8" s="10">
        <f>E8/$E$10</f>
        <v>6.1028068590285006E-2</v>
      </c>
      <c r="H8" s="4"/>
      <c r="I8" s="6">
        <v>12591</v>
      </c>
      <c r="K8" s="10">
        <f>I8/$I$10</f>
        <v>8.359225621414914E-3</v>
      </c>
    </row>
    <row r="9" spans="1:11" x14ac:dyDescent="0.55000000000000004">
      <c r="A9" s="1" t="s">
        <v>69</v>
      </c>
      <c r="C9" s="4" t="s">
        <v>70</v>
      </c>
      <c r="D9" s="4"/>
      <c r="E9" s="6">
        <v>95608</v>
      </c>
      <c r="F9" s="4"/>
      <c r="G9" s="10">
        <f>E9/$E$10</f>
        <v>0.93897193140971502</v>
      </c>
      <c r="H9" s="4"/>
      <c r="I9" s="6">
        <v>1493649</v>
      </c>
      <c r="K9" s="10">
        <f>I9/$I$10</f>
        <v>0.99164077437858511</v>
      </c>
    </row>
    <row r="10" spans="1:11" ht="24.75" thickBot="1" x14ac:dyDescent="0.6">
      <c r="C10" s="4"/>
      <c r="D10" s="4"/>
      <c r="E10" s="9">
        <f>SUM(E8:E9)</f>
        <v>101822</v>
      </c>
      <c r="F10" s="4"/>
      <c r="G10" s="12">
        <f>SUM(G8:G9)</f>
        <v>1</v>
      </c>
      <c r="H10" s="4"/>
      <c r="I10" s="9">
        <f>SUM(I8:I9)</f>
        <v>1506240</v>
      </c>
      <c r="K10" s="12">
        <f>SUM(K8:K9)</f>
        <v>1</v>
      </c>
    </row>
    <row r="11" spans="1:11" ht="24.75" thickTop="1" x14ac:dyDescent="0.55000000000000004">
      <c r="C11" s="4"/>
      <c r="D11" s="4"/>
      <c r="E11" s="6"/>
      <c r="F11" s="4"/>
      <c r="G11" s="4"/>
      <c r="H11" s="4"/>
      <c r="I11" s="6"/>
    </row>
    <row r="12" spans="1:11" x14ac:dyDescent="0.55000000000000004">
      <c r="C12" s="4"/>
      <c r="D12" s="4"/>
      <c r="E12" s="4"/>
      <c r="F12" s="4"/>
      <c r="G12" s="4"/>
      <c r="H12" s="4"/>
      <c r="I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6" sqref="E6"/>
    </sheetView>
  </sheetViews>
  <sheetFormatPr defaultRowHeight="24" x14ac:dyDescent="0.55000000000000004"/>
  <cols>
    <col min="1" max="1" width="14.7109375" style="1" bestFit="1" customWidth="1"/>
    <col min="2" max="2" width="1" style="1" customWidth="1"/>
    <col min="3" max="3" width="13.28515625" style="1" customWidth="1"/>
    <col min="4" max="4" width="1" style="1" customWidth="1"/>
    <col min="5" max="5" width="19.42578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4" t="s">
        <v>0</v>
      </c>
      <c r="B2" s="14"/>
      <c r="C2" s="14"/>
      <c r="D2" s="14"/>
      <c r="E2" s="14"/>
    </row>
    <row r="3" spans="1:5" ht="24.75" x14ac:dyDescent="0.55000000000000004">
      <c r="A3" s="14" t="s">
        <v>75</v>
      </c>
      <c r="B3" s="14"/>
      <c r="C3" s="14"/>
      <c r="D3" s="14"/>
      <c r="E3" s="14"/>
    </row>
    <row r="4" spans="1:5" ht="24.75" x14ac:dyDescent="0.55000000000000004">
      <c r="A4" s="14" t="s">
        <v>2</v>
      </c>
      <c r="B4" s="14"/>
      <c r="C4" s="14"/>
      <c r="D4" s="14"/>
      <c r="E4" s="14"/>
    </row>
    <row r="5" spans="1:5" ht="24.75" x14ac:dyDescent="0.6">
      <c r="C5" s="14" t="s">
        <v>77</v>
      </c>
      <c r="E5" s="2" t="s">
        <v>105</v>
      </c>
    </row>
    <row r="6" spans="1:5" ht="24.75" x14ac:dyDescent="0.55000000000000004">
      <c r="A6" s="14" t="s">
        <v>99</v>
      </c>
      <c r="C6" s="15"/>
      <c r="E6" s="5" t="s">
        <v>106</v>
      </c>
    </row>
    <row r="7" spans="1:5" ht="24.75" x14ac:dyDescent="0.55000000000000004">
      <c r="A7" s="14" t="s">
        <v>99</v>
      </c>
      <c r="C7" s="15" t="s">
        <v>62</v>
      </c>
      <c r="E7" s="15" t="s">
        <v>62</v>
      </c>
    </row>
    <row r="8" spans="1:5" ht="24.75" x14ac:dyDescent="0.6">
      <c r="A8" s="2" t="s">
        <v>99</v>
      </c>
      <c r="C8" s="6">
        <v>78000</v>
      </c>
      <c r="D8" s="4"/>
      <c r="E8" s="6">
        <v>160100</v>
      </c>
    </row>
    <row r="9" spans="1:5" ht="25.5" thickBot="1" x14ac:dyDescent="0.65">
      <c r="A9" s="2" t="s">
        <v>84</v>
      </c>
      <c r="C9" s="9">
        <v>78000</v>
      </c>
      <c r="D9" s="4"/>
      <c r="E9" s="9">
        <v>160100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3" sqref="G13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4" t="s">
        <v>0</v>
      </c>
      <c r="B2" s="14"/>
      <c r="C2" s="14"/>
      <c r="D2" s="14"/>
      <c r="E2" s="14"/>
      <c r="F2" s="14"/>
      <c r="G2" s="14"/>
    </row>
    <row r="3" spans="1:7" ht="24.75" x14ac:dyDescent="0.55000000000000004">
      <c r="A3" s="14" t="s">
        <v>75</v>
      </c>
      <c r="B3" s="14"/>
      <c r="C3" s="14"/>
      <c r="D3" s="14"/>
      <c r="E3" s="14"/>
      <c r="F3" s="14"/>
      <c r="G3" s="14"/>
    </row>
    <row r="4" spans="1:7" ht="24.75" x14ac:dyDescent="0.55000000000000004">
      <c r="A4" s="14" t="s">
        <v>2</v>
      </c>
      <c r="B4" s="14"/>
      <c r="C4" s="14"/>
      <c r="D4" s="14"/>
      <c r="E4" s="14"/>
      <c r="F4" s="14"/>
      <c r="G4" s="14"/>
    </row>
    <row r="6" spans="1:7" ht="24.75" x14ac:dyDescent="0.55000000000000004">
      <c r="A6" s="15" t="s">
        <v>79</v>
      </c>
      <c r="C6" s="15" t="s">
        <v>62</v>
      </c>
      <c r="E6" s="15" t="s">
        <v>92</v>
      </c>
      <c r="G6" s="15" t="s">
        <v>13</v>
      </c>
    </row>
    <row r="7" spans="1:7" x14ac:dyDescent="0.55000000000000004">
      <c r="A7" s="1" t="s">
        <v>100</v>
      </c>
      <c r="C7" s="6">
        <f>'سرمایه‌گذاری در سهام'!I13</f>
        <v>249520819133</v>
      </c>
      <c r="D7" s="4"/>
      <c r="E7" s="10">
        <f>C7/$C$11</f>
        <v>0.99395204004394977</v>
      </c>
      <c r="F7" s="4"/>
      <c r="G7" s="10">
        <v>3.6540891398607139E-2</v>
      </c>
    </row>
    <row r="8" spans="1:7" x14ac:dyDescent="0.55000000000000004">
      <c r="A8" s="1" t="s">
        <v>101</v>
      </c>
      <c r="C8" s="6">
        <f>'سرمایه‌گذاری در اوراق بهادار'!I18</f>
        <v>1518094563</v>
      </c>
      <c r="D8" s="4"/>
      <c r="E8" s="10">
        <f t="shared" ref="E8:E10" si="0">C8/$C$11</f>
        <v>6.0472436453055849E-3</v>
      </c>
      <c r="F8" s="4"/>
      <c r="G8" s="10">
        <v>2.223162329786634E-4</v>
      </c>
    </row>
    <row r="9" spans="1:7" x14ac:dyDescent="0.55000000000000004">
      <c r="A9" s="1" t="s">
        <v>102</v>
      </c>
      <c r="C9" s="6">
        <f>'درآمد سپرده بانکی'!E10</f>
        <v>101822</v>
      </c>
      <c r="D9" s="4"/>
      <c r="E9" s="10">
        <f t="shared" si="0"/>
        <v>4.0560216567504121E-7</v>
      </c>
      <c r="F9" s="4"/>
      <c r="G9" s="10">
        <v>1.491124731361907E-8</v>
      </c>
    </row>
    <row r="10" spans="1:7" x14ac:dyDescent="0.55000000000000004">
      <c r="A10" s="1" t="s">
        <v>99</v>
      </c>
      <c r="C10" s="6">
        <f>'سایر درآمدها'!C9</f>
        <v>78000</v>
      </c>
      <c r="D10" s="4"/>
      <c r="E10" s="10">
        <f t="shared" si="0"/>
        <v>3.1070857891863464E-7</v>
      </c>
      <c r="F10" s="4"/>
      <c r="G10" s="10">
        <v>1.1422652181869217E-8</v>
      </c>
    </row>
    <row r="11" spans="1:7" ht="24.75" thickBot="1" x14ac:dyDescent="0.6">
      <c r="C11" s="9">
        <f>SUM(C7:C10)</f>
        <v>251039093518</v>
      </c>
      <c r="D11" s="4"/>
      <c r="E11" s="12">
        <f>SUM(E7:E10)</f>
        <v>0.99999999999999989</v>
      </c>
      <c r="F11" s="4"/>
      <c r="G11" s="12">
        <f>SUM(G7:G10)</f>
        <v>3.6763233965485302E-2</v>
      </c>
    </row>
    <row r="12" spans="1:7" ht="24.75" thickTop="1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workbookViewId="0">
      <selection activeCell="Y16" sqref="Y16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7.5703125" style="1" bestFit="1" customWidth="1"/>
    <col min="14" max="14" width="1" style="1" customWidth="1"/>
    <col min="15" max="15" width="15" style="1" bestFit="1" customWidth="1"/>
    <col min="16" max="16" width="0.57031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 x14ac:dyDescent="0.55000000000000004">
      <c r="A6" s="14" t="s">
        <v>3</v>
      </c>
      <c r="C6" s="15" t="s">
        <v>103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 x14ac:dyDescent="0.5500000000000000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 x14ac:dyDescent="0.5500000000000000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5000000000000004">
      <c r="A9" s="1" t="s">
        <v>15</v>
      </c>
      <c r="C9" s="3">
        <v>896400</v>
      </c>
      <c r="E9" s="8">
        <v>1129643107541</v>
      </c>
      <c r="F9" s="8"/>
      <c r="G9" s="8">
        <v>1274887856074.5</v>
      </c>
      <c r="H9" s="8"/>
      <c r="I9" s="8">
        <v>34800</v>
      </c>
      <c r="J9" s="8"/>
      <c r="K9" s="8">
        <v>52065173843</v>
      </c>
      <c r="L9" s="8"/>
      <c r="M9" s="8">
        <v>0</v>
      </c>
      <c r="N9" s="8"/>
      <c r="O9" s="8">
        <v>0</v>
      </c>
      <c r="P9" s="8"/>
      <c r="Q9" s="8">
        <v>931200</v>
      </c>
      <c r="R9" s="8"/>
      <c r="S9" s="8">
        <v>1496000</v>
      </c>
      <c r="T9" s="8"/>
      <c r="U9" s="8">
        <v>1181708281384</v>
      </c>
      <c r="V9" s="8"/>
      <c r="W9" s="8">
        <v>1391333856000</v>
      </c>
      <c r="Y9" s="10">
        <v>0.20375285520444758</v>
      </c>
    </row>
    <row r="10" spans="1:25" x14ac:dyDescent="0.55000000000000004">
      <c r="A10" s="1" t="s">
        <v>16</v>
      </c>
      <c r="C10" s="3">
        <v>722100</v>
      </c>
      <c r="E10" s="8">
        <v>1017029045102</v>
      </c>
      <c r="F10" s="8"/>
      <c r="G10" s="8">
        <v>1028427456750</v>
      </c>
      <c r="H10" s="8"/>
      <c r="I10" s="8">
        <v>135700</v>
      </c>
      <c r="J10" s="8"/>
      <c r="K10" s="8">
        <v>203250044880</v>
      </c>
      <c r="L10" s="8"/>
      <c r="M10" s="8">
        <v>0</v>
      </c>
      <c r="N10" s="8"/>
      <c r="O10" s="8">
        <v>0</v>
      </c>
      <c r="P10" s="8"/>
      <c r="Q10" s="8">
        <v>857800</v>
      </c>
      <c r="R10" s="8"/>
      <c r="S10" s="8">
        <v>1494000</v>
      </c>
      <c r="T10" s="8"/>
      <c r="U10" s="8">
        <v>1220279089982</v>
      </c>
      <c r="V10" s="8"/>
      <c r="W10" s="8">
        <v>1279951258500</v>
      </c>
      <c r="Y10" s="10">
        <v>0.18744151327681122</v>
      </c>
    </row>
    <row r="11" spans="1:25" x14ac:dyDescent="0.55000000000000004">
      <c r="A11" s="1" t="s">
        <v>17</v>
      </c>
      <c r="C11" s="3">
        <v>293800</v>
      </c>
      <c r="E11" s="8">
        <v>350576009224</v>
      </c>
      <c r="F11" s="8"/>
      <c r="G11" s="8">
        <v>419605604739.75</v>
      </c>
      <c r="H11" s="8"/>
      <c r="I11" s="8">
        <v>31900</v>
      </c>
      <c r="J11" s="8"/>
      <c r="K11" s="8">
        <v>47953105517</v>
      </c>
      <c r="L11" s="8"/>
      <c r="M11" s="8">
        <v>0</v>
      </c>
      <c r="N11" s="8"/>
      <c r="O11" s="8">
        <v>0</v>
      </c>
      <c r="P11" s="8"/>
      <c r="Q11" s="8">
        <v>325700</v>
      </c>
      <c r="R11" s="8"/>
      <c r="S11" s="8">
        <v>1496000</v>
      </c>
      <c r="T11" s="8"/>
      <c r="U11" s="8">
        <v>398529114741</v>
      </c>
      <c r="V11" s="8"/>
      <c r="W11" s="8">
        <v>486638141000</v>
      </c>
      <c r="Y11" s="10">
        <v>7.1265361834287569E-2</v>
      </c>
    </row>
    <row r="12" spans="1:25" x14ac:dyDescent="0.55000000000000004">
      <c r="A12" s="1" t="s">
        <v>18</v>
      </c>
      <c r="C12" s="3">
        <v>99500</v>
      </c>
      <c r="E12" s="8">
        <v>130570502275</v>
      </c>
      <c r="F12" s="8"/>
      <c r="G12" s="8">
        <v>141759329062.5</v>
      </c>
      <c r="H12" s="8"/>
      <c r="I12" s="8">
        <v>8300</v>
      </c>
      <c r="J12" s="8"/>
      <c r="K12" s="8">
        <v>12508548133</v>
      </c>
      <c r="L12" s="8"/>
      <c r="M12" s="8">
        <v>0</v>
      </c>
      <c r="N12" s="8"/>
      <c r="O12" s="8">
        <v>0</v>
      </c>
      <c r="P12" s="8"/>
      <c r="Q12" s="8">
        <v>107800</v>
      </c>
      <c r="R12" s="8"/>
      <c r="S12" s="8">
        <v>1501000</v>
      </c>
      <c r="T12" s="8"/>
      <c r="U12" s="8">
        <v>143079050408</v>
      </c>
      <c r="V12" s="8"/>
      <c r="W12" s="8">
        <v>161605540250</v>
      </c>
      <c r="Y12" s="10">
        <v>2.3666203550497644E-2</v>
      </c>
    </row>
    <row r="13" spans="1:25" x14ac:dyDescent="0.55000000000000004">
      <c r="A13" s="1" t="s">
        <v>19</v>
      </c>
      <c r="C13" s="3">
        <v>1783800</v>
      </c>
      <c r="E13" s="8">
        <v>2458008492915</v>
      </c>
      <c r="F13" s="8"/>
      <c r="G13" s="8">
        <v>2542297183609.5</v>
      </c>
      <c r="H13" s="8"/>
      <c r="I13" s="8">
        <v>373300</v>
      </c>
      <c r="J13" s="8"/>
      <c r="K13" s="8">
        <v>560405987787</v>
      </c>
      <c r="L13" s="8"/>
      <c r="M13" s="8">
        <v>-2400</v>
      </c>
      <c r="N13" s="8"/>
      <c r="O13" s="8">
        <v>3434432590</v>
      </c>
      <c r="P13" s="8"/>
      <c r="Q13" s="8">
        <v>2154700</v>
      </c>
      <c r="R13" s="8"/>
      <c r="S13" s="8">
        <v>1491500</v>
      </c>
      <c r="T13" s="8"/>
      <c r="U13" s="8">
        <v>3015107372068</v>
      </c>
      <c r="V13" s="8"/>
      <c r="W13" s="8">
        <v>3209717881187.5</v>
      </c>
      <c r="Y13" s="10">
        <v>0.47004475588116718</v>
      </c>
    </row>
    <row r="14" spans="1:25" ht="24.75" thickBot="1" x14ac:dyDescent="0.6">
      <c r="E14" s="9">
        <f>SUM(E9:E13)</f>
        <v>5085827157057</v>
      </c>
      <c r="F14" s="4"/>
      <c r="G14" s="9">
        <f>SUM(G9:G13)</f>
        <v>5406977430236.25</v>
      </c>
      <c r="H14" s="4"/>
      <c r="I14" s="4"/>
      <c r="J14" s="4"/>
      <c r="K14" s="9">
        <f>SUM(K9:K13)</f>
        <v>876182860160</v>
      </c>
      <c r="L14" s="4"/>
      <c r="M14" s="4"/>
      <c r="N14" s="4"/>
      <c r="O14" s="9">
        <f>SUM(O9:O13)</f>
        <v>3434432590</v>
      </c>
      <c r="P14" s="4"/>
      <c r="Q14" s="4"/>
      <c r="R14" s="4"/>
      <c r="S14" s="4"/>
      <c r="T14" s="4"/>
      <c r="U14" s="9">
        <f>SUM(U9:U13)</f>
        <v>5958702908583</v>
      </c>
      <c r="V14" s="4"/>
      <c r="W14" s="9">
        <f>SUM(W9:W13)</f>
        <v>6529246676937.5</v>
      </c>
      <c r="Y14" s="11">
        <f>SUM(Y9:Y13)</f>
        <v>0.95617068974721109</v>
      </c>
    </row>
    <row r="15" spans="1:25" ht="24.75" thickTop="1" x14ac:dyDescent="0.55000000000000004"/>
    <row r="16" spans="1:25" x14ac:dyDescent="0.55000000000000004">
      <c r="Y16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J1" workbookViewId="0">
      <selection activeCell="AK9" sqref="AK9"/>
    </sheetView>
  </sheetViews>
  <sheetFormatPr defaultRowHeight="24" x14ac:dyDescent="0.5500000000000000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 x14ac:dyDescent="0.55000000000000004">
      <c r="A6" s="15" t="s">
        <v>21</v>
      </c>
      <c r="B6" s="15" t="s">
        <v>21</v>
      </c>
      <c r="C6" s="15" t="s">
        <v>21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O6" s="15" t="s">
        <v>103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 x14ac:dyDescent="0.55000000000000004">
      <c r="A7" s="14" t="s">
        <v>22</v>
      </c>
      <c r="C7" s="14" t="s">
        <v>23</v>
      </c>
      <c r="E7" s="14" t="s">
        <v>24</v>
      </c>
      <c r="G7" s="14" t="s">
        <v>25</v>
      </c>
      <c r="I7" s="14" t="s">
        <v>26</v>
      </c>
      <c r="K7" s="14" t="s">
        <v>27</v>
      </c>
      <c r="M7" s="14" t="s">
        <v>20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28</v>
      </c>
      <c r="AG7" s="14" t="s">
        <v>8</v>
      </c>
      <c r="AI7" s="14" t="s">
        <v>9</v>
      </c>
      <c r="AK7" s="14" t="s">
        <v>13</v>
      </c>
    </row>
    <row r="8" spans="1:37" ht="24.75" x14ac:dyDescent="0.55000000000000004">
      <c r="A8" s="15" t="s">
        <v>22</v>
      </c>
      <c r="C8" s="15" t="s">
        <v>23</v>
      </c>
      <c r="E8" s="15" t="s">
        <v>24</v>
      </c>
      <c r="G8" s="15" t="s">
        <v>25</v>
      </c>
      <c r="I8" s="15" t="s">
        <v>26</v>
      </c>
      <c r="K8" s="15" t="s">
        <v>27</v>
      </c>
      <c r="M8" s="15" t="s">
        <v>20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28</v>
      </c>
      <c r="AG8" s="15" t="s">
        <v>8</v>
      </c>
      <c r="AI8" s="15" t="s">
        <v>9</v>
      </c>
      <c r="AK8" s="15" t="s">
        <v>13</v>
      </c>
    </row>
    <row r="9" spans="1:37" x14ac:dyDescent="0.55000000000000004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6">
        <v>0</v>
      </c>
      <c r="L9" s="4"/>
      <c r="M9" s="6">
        <v>0</v>
      </c>
      <c r="N9" s="4"/>
      <c r="O9" s="6">
        <v>20000</v>
      </c>
      <c r="P9" s="4"/>
      <c r="Q9" s="6">
        <v>11854841288</v>
      </c>
      <c r="R9" s="4"/>
      <c r="S9" s="6">
        <v>12515731112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20000</v>
      </c>
      <c r="AD9" s="4"/>
      <c r="AE9" s="6">
        <v>618110</v>
      </c>
      <c r="AF9" s="4"/>
      <c r="AG9" s="6">
        <v>11854841288</v>
      </c>
      <c r="AH9" s="4"/>
      <c r="AI9" s="6">
        <v>12359959351</v>
      </c>
      <c r="AJ9" s="4"/>
      <c r="AK9" s="10">
        <v>1.8100450852373716E-3</v>
      </c>
    </row>
    <row r="10" spans="1:37" x14ac:dyDescent="0.55000000000000004">
      <c r="A10" s="1" t="s">
        <v>33</v>
      </c>
      <c r="C10" s="4" t="s">
        <v>30</v>
      </c>
      <c r="D10" s="4"/>
      <c r="E10" s="4" t="s">
        <v>30</v>
      </c>
      <c r="F10" s="4"/>
      <c r="G10" s="4" t="s">
        <v>34</v>
      </c>
      <c r="H10" s="4"/>
      <c r="I10" s="4" t="s">
        <v>35</v>
      </c>
      <c r="J10" s="4"/>
      <c r="K10" s="6">
        <v>0</v>
      </c>
      <c r="L10" s="4"/>
      <c r="M10" s="6">
        <v>0</v>
      </c>
      <c r="N10" s="4"/>
      <c r="O10" s="6">
        <v>16800</v>
      </c>
      <c r="P10" s="4"/>
      <c r="Q10" s="6">
        <v>10367855821</v>
      </c>
      <c r="R10" s="4"/>
      <c r="S10" s="6">
        <v>10869309580</v>
      </c>
      <c r="T10" s="4"/>
      <c r="U10" s="6">
        <v>0</v>
      </c>
      <c r="V10" s="4"/>
      <c r="W10" s="6">
        <v>0</v>
      </c>
      <c r="X10" s="4"/>
      <c r="Y10" s="6">
        <v>16800</v>
      </c>
      <c r="Z10" s="4"/>
      <c r="AA10" s="6">
        <v>10850832930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10">
        <v>0</v>
      </c>
    </row>
    <row r="11" spans="1:37" x14ac:dyDescent="0.55000000000000004">
      <c r="A11" s="1" t="s">
        <v>36</v>
      </c>
      <c r="C11" s="4" t="s">
        <v>30</v>
      </c>
      <c r="D11" s="4"/>
      <c r="E11" s="4" t="s">
        <v>30</v>
      </c>
      <c r="F11" s="4"/>
      <c r="G11" s="4" t="s">
        <v>34</v>
      </c>
      <c r="H11" s="4"/>
      <c r="I11" s="4" t="s">
        <v>37</v>
      </c>
      <c r="J11" s="4"/>
      <c r="K11" s="6">
        <v>0</v>
      </c>
      <c r="L11" s="4"/>
      <c r="M11" s="6">
        <v>0</v>
      </c>
      <c r="N11" s="4"/>
      <c r="O11" s="6">
        <v>51300</v>
      </c>
      <c r="P11" s="4"/>
      <c r="Q11" s="6">
        <v>30559234805</v>
      </c>
      <c r="R11" s="4"/>
      <c r="S11" s="6">
        <v>32031043320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51300</v>
      </c>
      <c r="AD11" s="4"/>
      <c r="AE11" s="6">
        <v>621250</v>
      </c>
      <c r="AF11" s="4"/>
      <c r="AG11" s="6">
        <v>30559234805</v>
      </c>
      <c r="AH11" s="4"/>
      <c r="AI11" s="6">
        <v>31864348539</v>
      </c>
      <c r="AJ11" s="4"/>
      <c r="AK11" s="10">
        <v>4.6663509020878147E-3</v>
      </c>
    </row>
    <row r="12" spans="1:37" x14ac:dyDescent="0.55000000000000004">
      <c r="A12" s="1" t="s">
        <v>38</v>
      </c>
      <c r="C12" s="4" t="s">
        <v>30</v>
      </c>
      <c r="D12" s="4"/>
      <c r="E12" s="4" t="s">
        <v>30</v>
      </c>
      <c r="F12" s="4"/>
      <c r="G12" s="4" t="s">
        <v>39</v>
      </c>
      <c r="H12" s="4"/>
      <c r="I12" s="4" t="s">
        <v>40</v>
      </c>
      <c r="J12" s="4"/>
      <c r="K12" s="6">
        <v>0</v>
      </c>
      <c r="L12" s="4"/>
      <c r="M12" s="6">
        <v>0</v>
      </c>
      <c r="N12" s="4"/>
      <c r="O12" s="6">
        <v>26900</v>
      </c>
      <c r="P12" s="4"/>
      <c r="Q12" s="6">
        <v>24518114098</v>
      </c>
      <c r="R12" s="4"/>
      <c r="S12" s="6">
        <v>25290292303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26900</v>
      </c>
      <c r="AD12" s="4"/>
      <c r="AE12" s="6">
        <v>954100</v>
      </c>
      <c r="AF12" s="4"/>
      <c r="AG12" s="6">
        <v>24518114098</v>
      </c>
      <c r="AH12" s="4"/>
      <c r="AI12" s="6">
        <v>25660638166</v>
      </c>
      <c r="AJ12" s="4"/>
      <c r="AK12" s="10">
        <v>3.7578531350643128E-3</v>
      </c>
    </row>
    <row r="13" spans="1:37" x14ac:dyDescent="0.55000000000000004">
      <c r="A13" s="1" t="s">
        <v>41</v>
      </c>
      <c r="C13" s="4" t="s">
        <v>30</v>
      </c>
      <c r="D13" s="4"/>
      <c r="E13" s="4" t="s">
        <v>30</v>
      </c>
      <c r="F13" s="4"/>
      <c r="G13" s="4" t="s">
        <v>42</v>
      </c>
      <c r="H13" s="4"/>
      <c r="I13" s="4" t="s">
        <v>43</v>
      </c>
      <c r="J13" s="4"/>
      <c r="K13" s="6">
        <v>0</v>
      </c>
      <c r="L13" s="4"/>
      <c r="M13" s="6">
        <v>0</v>
      </c>
      <c r="N13" s="4"/>
      <c r="O13" s="6">
        <v>3900</v>
      </c>
      <c r="P13" s="4"/>
      <c r="Q13" s="6">
        <v>3514866951</v>
      </c>
      <c r="R13" s="4"/>
      <c r="S13" s="6">
        <v>3638040485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3900</v>
      </c>
      <c r="AD13" s="4"/>
      <c r="AE13" s="6">
        <v>944860</v>
      </c>
      <c r="AF13" s="4"/>
      <c r="AG13" s="6">
        <v>3514866951</v>
      </c>
      <c r="AH13" s="4"/>
      <c r="AI13" s="6">
        <v>3684286102</v>
      </c>
      <c r="AJ13" s="4"/>
      <c r="AK13" s="10">
        <v>5.3954254720052226E-4</v>
      </c>
    </row>
    <row r="14" spans="1:37" x14ac:dyDescent="0.55000000000000004">
      <c r="A14" s="1" t="s">
        <v>44</v>
      </c>
      <c r="C14" s="4" t="s">
        <v>30</v>
      </c>
      <c r="D14" s="4"/>
      <c r="E14" s="4" t="s">
        <v>30</v>
      </c>
      <c r="F14" s="4"/>
      <c r="G14" s="4" t="s">
        <v>45</v>
      </c>
      <c r="H14" s="4"/>
      <c r="I14" s="4" t="s">
        <v>46</v>
      </c>
      <c r="J14" s="4"/>
      <c r="K14" s="6">
        <v>0</v>
      </c>
      <c r="L14" s="4"/>
      <c r="M14" s="6">
        <v>0</v>
      </c>
      <c r="N14" s="4"/>
      <c r="O14" s="6">
        <v>69100</v>
      </c>
      <c r="P14" s="4"/>
      <c r="Q14" s="6">
        <v>61233956639</v>
      </c>
      <c r="R14" s="4"/>
      <c r="S14" s="6">
        <v>63111408983</v>
      </c>
      <c r="T14" s="4"/>
      <c r="U14" s="6">
        <v>0</v>
      </c>
      <c r="V14" s="4"/>
      <c r="W14" s="6">
        <v>0</v>
      </c>
      <c r="X14" s="4"/>
      <c r="Y14" s="6">
        <v>50900</v>
      </c>
      <c r="Z14" s="4"/>
      <c r="AA14" s="6">
        <v>47023075524</v>
      </c>
      <c r="AB14" s="4"/>
      <c r="AC14" s="6">
        <v>18200</v>
      </c>
      <c r="AD14" s="4"/>
      <c r="AE14" s="6">
        <v>927000</v>
      </c>
      <c r="AF14" s="4"/>
      <c r="AG14" s="6">
        <v>16128191184</v>
      </c>
      <c r="AH14" s="4"/>
      <c r="AI14" s="6">
        <v>16868342058</v>
      </c>
      <c r="AJ14" s="4"/>
      <c r="AK14" s="10">
        <v>2.4702718488888459E-3</v>
      </c>
    </row>
    <row r="15" spans="1:37" x14ac:dyDescent="0.55000000000000004">
      <c r="A15" s="1" t="s">
        <v>47</v>
      </c>
      <c r="C15" s="4" t="s">
        <v>30</v>
      </c>
      <c r="D15" s="4"/>
      <c r="E15" s="4" t="s">
        <v>30</v>
      </c>
      <c r="F15" s="4"/>
      <c r="G15" s="4" t="s">
        <v>34</v>
      </c>
      <c r="H15" s="4"/>
      <c r="I15" s="4" t="s">
        <v>37</v>
      </c>
      <c r="J15" s="4"/>
      <c r="K15" s="6">
        <v>0</v>
      </c>
      <c r="L15" s="4"/>
      <c r="M15" s="6">
        <v>0</v>
      </c>
      <c r="N15" s="4"/>
      <c r="O15" s="6">
        <v>50000</v>
      </c>
      <c r="P15" s="4"/>
      <c r="Q15" s="6">
        <v>31772485708</v>
      </c>
      <c r="R15" s="4"/>
      <c r="S15" s="6">
        <v>33413942629</v>
      </c>
      <c r="T15" s="4"/>
      <c r="U15" s="6">
        <v>0</v>
      </c>
      <c r="V15" s="4"/>
      <c r="W15" s="6">
        <v>0</v>
      </c>
      <c r="X15" s="4"/>
      <c r="Y15" s="6">
        <v>28700</v>
      </c>
      <c r="Z15" s="4"/>
      <c r="AA15" s="6">
        <v>19139430351</v>
      </c>
      <c r="AB15" s="4"/>
      <c r="AC15" s="6">
        <v>21300</v>
      </c>
      <c r="AD15" s="4"/>
      <c r="AE15" s="6">
        <v>666280</v>
      </c>
      <c r="AF15" s="4"/>
      <c r="AG15" s="6">
        <v>13535078911</v>
      </c>
      <c r="AH15" s="4"/>
      <c r="AI15" s="6">
        <v>14189191742</v>
      </c>
      <c r="AJ15" s="4"/>
      <c r="AK15" s="10">
        <v>2.0779256668040638E-3</v>
      </c>
    </row>
    <row r="16" spans="1:37" x14ac:dyDescent="0.55000000000000004">
      <c r="A16" s="1" t="s">
        <v>48</v>
      </c>
      <c r="C16" s="4" t="s">
        <v>30</v>
      </c>
      <c r="D16" s="4"/>
      <c r="E16" s="4" t="s">
        <v>30</v>
      </c>
      <c r="F16" s="4"/>
      <c r="G16" s="4" t="s">
        <v>49</v>
      </c>
      <c r="H16" s="4"/>
      <c r="I16" s="4" t="s">
        <v>50</v>
      </c>
      <c r="J16" s="4"/>
      <c r="K16" s="6">
        <v>0</v>
      </c>
      <c r="L16" s="4"/>
      <c r="M16" s="6">
        <v>0</v>
      </c>
      <c r="N16" s="4"/>
      <c r="O16" s="6">
        <v>60900</v>
      </c>
      <c r="P16" s="4"/>
      <c r="Q16" s="6">
        <v>52047131828</v>
      </c>
      <c r="R16" s="4"/>
      <c r="S16" s="6">
        <v>53710762159</v>
      </c>
      <c r="T16" s="4"/>
      <c r="U16" s="6">
        <v>0</v>
      </c>
      <c r="V16" s="4"/>
      <c r="W16" s="6">
        <v>0</v>
      </c>
      <c r="X16" s="4"/>
      <c r="Y16" s="6">
        <v>40100</v>
      </c>
      <c r="Z16" s="4"/>
      <c r="AA16" s="6">
        <v>35745170015</v>
      </c>
      <c r="AB16" s="4"/>
      <c r="AC16" s="6">
        <v>20800</v>
      </c>
      <c r="AD16" s="4"/>
      <c r="AE16" s="6">
        <v>894000</v>
      </c>
      <c r="AF16" s="4"/>
      <c r="AG16" s="6">
        <v>17776360296</v>
      </c>
      <c r="AH16" s="4"/>
      <c r="AI16" s="6">
        <v>18591829624</v>
      </c>
      <c r="AJ16" s="4"/>
      <c r="AK16" s="10">
        <v>2.7226667073568427E-3</v>
      </c>
    </row>
    <row r="17" spans="1:37" x14ac:dyDescent="0.55000000000000004">
      <c r="A17" s="1" t="s">
        <v>51</v>
      </c>
      <c r="C17" s="4" t="s">
        <v>30</v>
      </c>
      <c r="D17" s="4"/>
      <c r="E17" s="4" t="s">
        <v>30</v>
      </c>
      <c r="F17" s="4"/>
      <c r="G17" s="4" t="s">
        <v>34</v>
      </c>
      <c r="H17" s="4"/>
      <c r="I17" s="4" t="s">
        <v>52</v>
      </c>
      <c r="J17" s="4"/>
      <c r="K17" s="6">
        <v>0</v>
      </c>
      <c r="L17" s="4"/>
      <c r="M17" s="6">
        <v>0</v>
      </c>
      <c r="N17" s="4"/>
      <c r="O17" s="6">
        <v>74000</v>
      </c>
      <c r="P17" s="4"/>
      <c r="Q17" s="6">
        <v>46302676808</v>
      </c>
      <c r="R17" s="4"/>
      <c r="S17" s="6">
        <v>48617326512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74000</v>
      </c>
      <c r="AD17" s="4"/>
      <c r="AE17" s="6">
        <v>655700</v>
      </c>
      <c r="AF17" s="4"/>
      <c r="AG17" s="6">
        <v>46302676808</v>
      </c>
      <c r="AH17" s="4"/>
      <c r="AI17" s="6">
        <v>48513005423</v>
      </c>
      <c r="AJ17" s="4"/>
      <c r="AK17" s="10">
        <v>7.1044511185136428E-3</v>
      </c>
    </row>
    <row r="18" spans="1:37" x14ac:dyDescent="0.55000000000000004">
      <c r="A18" s="1" t="s">
        <v>53</v>
      </c>
      <c r="C18" s="4" t="s">
        <v>30</v>
      </c>
      <c r="D18" s="4"/>
      <c r="E18" s="4" t="s">
        <v>30</v>
      </c>
      <c r="F18" s="4"/>
      <c r="G18" s="4" t="s">
        <v>54</v>
      </c>
      <c r="H18" s="4"/>
      <c r="I18" s="4" t="s">
        <v>55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100000</v>
      </c>
      <c r="V18" s="4"/>
      <c r="W18" s="6">
        <v>82750995900</v>
      </c>
      <c r="X18" s="4"/>
      <c r="Y18" s="6">
        <v>0</v>
      </c>
      <c r="Z18" s="4"/>
      <c r="AA18" s="6">
        <v>0</v>
      </c>
      <c r="AB18" s="4"/>
      <c r="AC18" s="6">
        <v>100000</v>
      </c>
      <c r="AD18" s="4"/>
      <c r="AE18" s="6">
        <v>827550</v>
      </c>
      <c r="AF18" s="4"/>
      <c r="AG18" s="6">
        <v>82750995900</v>
      </c>
      <c r="AH18" s="4"/>
      <c r="AI18" s="6">
        <v>82740000656</v>
      </c>
      <c r="AJ18" s="4"/>
      <c r="AK18" s="10">
        <v>1.2116798064373319E-2</v>
      </c>
    </row>
    <row r="19" spans="1:37" ht="24.75" thickBot="1" x14ac:dyDescent="0.6">
      <c r="Q19" s="7">
        <f>SUM(Q9:Q18)</f>
        <v>272171163946</v>
      </c>
      <c r="S19" s="7">
        <f>SUM(S9:S18)</f>
        <v>283197857083</v>
      </c>
      <c r="W19" s="7">
        <f>SUM(W9:W18)</f>
        <v>82750995900</v>
      </c>
      <c r="AA19" s="7">
        <f>SUM(AA9:AA18)</f>
        <v>112758508820</v>
      </c>
      <c r="AG19" s="7">
        <f>SUM(AG9:AG18)</f>
        <v>246940360241</v>
      </c>
      <c r="AI19" s="7">
        <f>SUM(AI9:AI18)</f>
        <v>254471601661</v>
      </c>
      <c r="AK19" s="11">
        <f>SUM(AK9:AK18)</f>
        <v>3.7265905075526733E-2</v>
      </c>
    </row>
    <row r="20" spans="1:37" ht="24.75" thickTop="1" x14ac:dyDescent="0.55000000000000004">
      <c r="Q20" s="3"/>
      <c r="S20" s="3"/>
      <c r="AG20" s="3"/>
      <c r="AI20" s="3"/>
    </row>
    <row r="21" spans="1:37" x14ac:dyDescent="0.55000000000000004">
      <c r="Q21" s="3"/>
      <c r="R21" s="3"/>
      <c r="S21" s="3"/>
      <c r="AF21" s="3"/>
      <c r="AG21" s="3"/>
      <c r="AH21" s="3"/>
      <c r="AI21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57</v>
      </c>
      <c r="C6" s="15" t="s">
        <v>58</v>
      </c>
      <c r="D6" s="15" t="s">
        <v>58</v>
      </c>
      <c r="E6" s="15" t="s">
        <v>58</v>
      </c>
      <c r="F6" s="15" t="s">
        <v>58</v>
      </c>
      <c r="G6" s="15" t="s">
        <v>58</v>
      </c>
      <c r="H6" s="15" t="s">
        <v>58</v>
      </c>
      <c r="I6" s="15" t="s">
        <v>58</v>
      </c>
      <c r="K6" s="15" t="s">
        <v>103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 x14ac:dyDescent="0.55000000000000004">
      <c r="A7" s="15" t="s">
        <v>57</v>
      </c>
      <c r="C7" s="15" t="s">
        <v>59</v>
      </c>
      <c r="E7" s="15" t="s">
        <v>60</v>
      </c>
      <c r="G7" s="15" t="s">
        <v>61</v>
      </c>
      <c r="I7" s="15" t="s">
        <v>27</v>
      </c>
      <c r="K7" s="15" t="s">
        <v>62</v>
      </c>
      <c r="M7" s="15" t="s">
        <v>63</v>
      </c>
      <c r="O7" s="15" t="s">
        <v>64</v>
      </c>
      <c r="Q7" s="15" t="s">
        <v>62</v>
      </c>
      <c r="S7" s="15" t="s">
        <v>56</v>
      </c>
    </row>
    <row r="8" spans="1:19" x14ac:dyDescent="0.55000000000000004">
      <c r="A8" s="1" t="s">
        <v>65</v>
      </c>
      <c r="C8" s="4" t="s">
        <v>66</v>
      </c>
      <c r="D8" s="4"/>
      <c r="E8" s="4" t="s">
        <v>67</v>
      </c>
      <c r="F8" s="4"/>
      <c r="G8" s="4" t="s">
        <v>68</v>
      </c>
      <c r="H8" s="4"/>
      <c r="I8" s="6">
        <v>8</v>
      </c>
      <c r="J8" s="4"/>
      <c r="K8" s="6">
        <v>951433</v>
      </c>
      <c r="L8" s="4"/>
      <c r="M8" s="6">
        <v>6214</v>
      </c>
      <c r="N8" s="4"/>
      <c r="O8" s="6">
        <v>0</v>
      </c>
      <c r="P8" s="4"/>
      <c r="Q8" s="6">
        <v>957647</v>
      </c>
      <c r="R8" s="4"/>
      <c r="S8" s="10">
        <v>1.402419050514168E-7</v>
      </c>
    </row>
    <row r="9" spans="1:19" x14ac:dyDescent="0.55000000000000004">
      <c r="A9" s="1" t="s">
        <v>69</v>
      </c>
      <c r="C9" s="4" t="s">
        <v>70</v>
      </c>
      <c r="D9" s="4"/>
      <c r="E9" s="4" t="s">
        <v>67</v>
      </c>
      <c r="F9" s="4"/>
      <c r="G9" s="4" t="s">
        <v>71</v>
      </c>
      <c r="H9" s="4"/>
      <c r="I9" s="6">
        <v>8</v>
      </c>
      <c r="J9" s="4"/>
      <c r="K9" s="6">
        <v>27705311351</v>
      </c>
      <c r="L9" s="4"/>
      <c r="M9" s="6">
        <v>846257635608</v>
      </c>
      <c r="N9" s="4"/>
      <c r="O9" s="6">
        <v>835698720000</v>
      </c>
      <c r="P9" s="4"/>
      <c r="Q9" s="6">
        <v>38264226959</v>
      </c>
      <c r="R9" s="4"/>
      <c r="S9" s="10">
        <v>5.6035763533430804E-3</v>
      </c>
    </row>
    <row r="10" spans="1:19" x14ac:dyDescent="0.55000000000000004">
      <c r="A10" s="1" t="s">
        <v>72</v>
      </c>
      <c r="C10" s="4" t="s">
        <v>73</v>
      </c>
      <c r="D10" s="4"/>
      <c r="E10" s="4" t="s">
        <v>67</v>
      </c>
      <c r="F10" s="4"/>
      <c r="G10" s="4" t="s">
        <v>74</v>
      </c>
      <c r="H10" s="4"/>
      <c r="I10" s="6">
        <v>8</v>
      </c>
      <c r="J10" s="4"/>
      <c r="K10" s="6">
        <v>0</v>
      </c>
      <c r="L10" s="4"/>
      <c r="M10" s="6">
        <v>5469078000</v>
      </c>
      <c r="N10" s="4"/>
      <c r="O10" s="6">
        <v>0</v>
      </c>
      <c r="P10" s="4"/>
      <c r="Q10" s="6">
        <v>5469078000</v>
      </c>
      <c r="R10" s="4"/>
      <c r="S10" s="10">
        <v>8.009150737117043E-4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9">
        <f>SUM(K8:K10)</f>
        <v>27706262784</v>
      </c>
      <c r="L11" s="4"/>
      <c r="M11" s="9">
        <f>SUM(M8:M10)</f>
        <v>851726719822</v>
      </c>
      <c r="N11" s="4"/>
      <c r="O11" s="9">
        <f>SUM(O8:O10)</f>
        <v>835698720000</v>
      </c>
      <c r="P11" s="4"/>
      <c r="Q11" s="9">
        <f>SUM(SUM(Q8:Q10))</f>
        <v>43734262606</v>
      </c>
      <c r="R11" s="4"/>
      <c r="S11" s="11">
        <v>6.4046316689598363E-3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Q12" sqref="Q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5" t="s">
        <v>76</v>
      </c>
      <c r="B6" s="15" t="s">
        <v>76</v>
      </c>
      <c r="C6" s="15" t="s">
        <v>76</v>
      </c>
      <c r="D6" s="15" t="s">
        <v>76</v>
      </c>
      <c r="E6" s="15" t="s">
        <v>76</v>
      </c>
      <c r="F6" s="15" t="s">
        <v>76</v>
      </c>
      <c r="G6" s="15" t="s">
        <v>76</v>
      </c>
      <c r="I6" s="15" t="s">
        <v>77</v>
      </c>
      <c r="J6" s="15" t="s">
        <v>77</v>
      </c>
      <c r="K6" s="15" t="s">
        <v>77</v>
      </c>
      <c r="L6" s="15" t="s">
        <v>77</v>
      </c>
      <c r="M6" s="15" t="s">
        <v>77</v>
      </c>
      <c r="O6" s="15" t="s">
        <v>78</v>
      </c>
      <c r="P6" s="15" t="s">
        <v>78</v>
      </c>
      <c r="Q6" s="15" t="s">
        <v>78</v>
      </c>
      <c r="R6" s="15" t="s">
        <v>78</v>
      </c>
      <c r="S6" s="15" t="s">
        <v>78</v>
      </c>
    </row>
    <row r="7" spans="1:19" ht="24.75" x14ac:dyDescent="0.55000000000000004">
      <c r="A7" s="15" t="s">
        <v>79</v>
      </c>
      <c r="C7" s="15" t="s">
        <v>80</v>
      </c>
      <c r="E7" s="15" t="s">
        <v>26</v>
      </c>
      <c r="G7" s="15" t="s">
        <v>27</v>
      </c>
      <c r="I7" s="15" t="s">
        <v>81</v>
      </c>
      <c r="K7" s="15" t="s">
        <v>82</v>
      </c>
      <c r="M7" s="15" t="s">
        <v>83</v>
      </c>
      <c r="O7" s="15" t="s">
        <v>81</v>
      </c>
      <c r="Q7" s="15" t="s">
        <v>82</v>
      </c>
      <c r="S7" s="15" t="s">
        <v>83</v>
      </c>
    </row>
    <row r="8" spans="1:19" x14ac:dyDescent="0.55000000000000004">
      <c r="A8" s="1" t="s">
        <v>65</v>
      </c>
      <c r="C8" s="6">
        <v>9</v>
      </c>
      <c r="D8" s="4"/>
      <c r="E8" s="4" t="s">
        <v>104</v>
      </c>
      <c r="F8" s="4"/>
      <c r="G8" s="6">
        <v>8</v>
      </c>
      <c r="H8" s="4"/>
      <c r="I8" s="6">
        <v>6214</v>
      </c>
      <c r="J8" s="4"/>
      <c r="K8" s="6">
        <v>0</v>
      </c>
      <c r="L8" s="4"/>
      <c r="M8" s="6">
        <v>6214</v>
      </c>
      <c r="N8" s="4"/>
      <c r="O8" s="6">
        <v>12591</v>
      </c>
      <c r="P8" s="4"/>
      <c r="Q8" s="6">
        <v>0</v>
      </c>
      <c r="R8" s="4"/>
      <c r="S8" s="6">
        <v>12591</v>
      </c>
    </row>
    <row r="9" spans="1:19" x14ac:dyDescent="0.55000000000000004">
      <c r="A9" s="1" t="s">
        <v>69</v>
      </c>
      <c r="C9" s="6">
        <v>17</v>
      </c>
      <c r="D9" s="4"/>
      <c r="E9" s="4" t="s">
        <v>104</v>
      </c>
      <c r="F9" s="4"/>
      <c r="G9" s="6">
        <v>9</v>
      </c>
      <c r="H9" s="4"/>
      <c r="I9" s="6">
        <v>95608</v>
      </c>
      <c r="J9" s="4"/>
      <c r="K9" s="6">
        <v>0</v>
      </c>
      <c r="L9" s="4"/>
      <c r="M9" s="6">
        <v>95608</v>
      </c>
      <c r="N9" s="4"/>
      <c r="O9" s="6">
        <v>1493649</v>
      </c>
      <c r="P9" s="4"/>
      <c r="Q9" s="6">
        <v>0</v>
      </c>
      <c r="R9" s="4"/>
      <c r="S9" s="6">
        <v>1493649</v>
      </c>
    </row>
    <row r="10" spans="1:19" ht="24.75" thickBot="1" x14ac:dyDescent="0.6">
      <c r="C10" s="4"/>
      <c r="D10" s="4"/>
      <c r="E10" s="4"/>
      <c r="F10" s="4"/>
      <c r="G10" s="4"/>
      <c r="H10" s="4"/>
      <c r="I10" s="9">
        <f>SUM(I8:I9)</f>
        <v>101822</v>
      </c>
      <c r="J10" s="4"/>
      <c r="K10" s="9">
        <f>SUM(K8:K9)</f>
        <v>0</v>
      </c>
      <c r="L10" s="4"/>
      <c r="M10" s="9">
        <f>SUM(M8:M9)</f>
        <v>101822</v>
      </c>
      <c r="N10" s="4"/>
      <c r="O10" s="9">
        <f>SUM(O8:O9)</f>
        <v>1506240</v>
      </c>
      <c r="P10" s="4"/>
      <c r="Q10" s="9">
        <f>SUM(Q8:Q9)</f>
        <v>0</v>
      </c>
      <c r="R10" s="4"/>
      <c r="S10" s="9">
        <f>SUM(S8:S9)</f>
        <v>1506240</v>
      </c>
    </row>
    <row r="11" spans="1:19" ht="24.75" thickTop="1" x14ac:dyDescent="0.55000000000000004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9"/>
  <sheetViews>
    <sheetView rightToLeft="1" workbookViewId="0">
      <selection activeCell="I15" sqref="I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K6" s="15" t="s">
        <v>78</v>
      </c>
      <c r="L6" s="15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</row>
    <row r="7" spans="1:17" ht="24.75" x14ac:dyDescent="0.55000000000000004">
      <c r="A7" s="15" t="s">
        <v>3</v>
      </c>
      <c r="C7" s="15" t="s">
        <v>7</v>
      </c>
      <c r="E7" s="15" t="s">
        <v>85</v>
      </c>
      <c r="G7" s="15" t="s">
        <v>86</v>
      </c>
      <c r="I7" s="15" t="s">
        <v>87</v>
      </c>
      <c r="K7" s="15" t="s">
        <v>7</v>
      </c>
      <c r="M7" s="15" t="s">
        <v>85</v>
      </c>
      <c r="O7" s="15" t="s">
        <v>86</v>
      </c>
      <c r="Q7" s="15" t="s">
        <v>87</v>
      </c>
    </row>
    <row r="8" spans="1:17" x14ac:dyDescent="0.55000000000000004">
      <c r="A8" s="1" t="s">
        <v>16</v>
      </c>
      <c r="C8" s="6">
        <v>857800</v>
      </c>
      <c r="D8" s="4"/>
      <c r="E8" s="8">
        <v>1279951258500</v>
      </c>
      <c r="F8" s="8"/>
      <c r="G8" s="8">
        <v>1231677501630</v>
      </c>
      <c r="H8" s="8"/>
      <c r="I8" s="8">
        <f>E8-G8</f>
        <v>48273756870</v>
      </c>
      <c r="J8" s="8"/>
      <c r="K8" s="8">
        <v>857800</v>
      </c>
      <c r="L8" s="8"/>
      <c r="M8" s="8">
        <v>1279951258500</v>
      </c>
      <c r="N8" s="8"/>
      <c r="O8" s="8">
        <v>1193610537324</v>
      </c>
      <c r="P8" s="8"/>
      <c r="Q8" s="8">
        <f>M8-O8</f>
        <v>86340721176</v>
      </c>
    </row>
    <row r="9" spans="1:17" x14ac:dyDescent="0.55000000000000004">
      <c r="A9" s="1" t="s">
        <v>19</v>
      </c>
      <c r="C9" s="6">
        <v>2154700</v>
      </c>
      <c r="D9" s="4"/>
      <c r="E9" s="8">
        <v>3209717881187</v>
      </c>
      <c r="F9" s="8"/>
      <c r="G9" s="8">
        <v>3099415801105</v>
      </c>
      <c r="H9" s="8"/>
      <c r="I9" s="8">
        <f t="shared" ref="I9:I21" si="0">E9-G9</f>
        <v>110302080082</v>
      </c>
      <c r="J9" s="8"/>
      <c r="K9" s="8">
        <v>2154700</v>
      </c>
      <c r="L9" s="8"/>
      <c r="M9" s="8">
        <v>3209717881187</v>
      </c>
      <c r="N9" s="8"/>
      <c r="O9" s="8">
        <v>3000456587490</v>
      </c>
      <c r="P9" s="8"/>
      <c r="Q9" s="8">
        <f t="shared" ref="Q9:Q21" si="1">M9-O9</f>
        <v>209261293697</v>
      </c>
    </row>
    <row r="10" spans="1:17" x14ac:dyDescent="0.55000000000000004">
      <c r="A10" s="1" t="s">
        <v>18</v>
      </c>
      <c r="C10" s="6">
        <v>107800</v>
      </c>
      <c r="D10" s="4"/>
      <c r="E10" s="8">
        <v>161605540250</v>
      </c>
      <c r="F10" s="8"/>
      <c r="G10" s="8">
        <v>154267877195</v>
      </c>
      <c r="H10" s="8"/>
      <c r="I10" s="8">
        <f t="shared" si="0"/>
        <v>7337663055</v>
      </c>
      <c r="J10" s="8"/>
      <c r="K10" s="8">
        <v>107800</v>
      </c>
      <c r="L10" s="8"/>
      <c r="M10" s="8">
        <v>161605540250</v>
      </c>
      <c r="N10" s="8"/>
      <c r="O10" s="8">
        <v>149031820240</v>
      </c>
      <c r="P10" s="8"/>
      <c r="Q10" s="8">
        <f t="shared" si="1"/>
        <v>12573720010</v>
      </c>
    </row>
    <row r="11" spans="1:17" x14ac:dyDescent="0.55000000000000004">
      <c r="A11" s="1" t="s">
        <v>17</v>
      </c>
      <c r="C11" s="6">
        <v>325700</v>
      </c>
      <c r="D11" s="4"/>
      <c r="E11" s="8">
        <v>486638141000</v>
      </c>
      <c r="F11" s="8"/>
      <c r="G11" s="8">
        <v>467558710256</v>
      </c>
      <c r="H11" s="8"/>
      <c r="I11" s="8">
        <f t="shared" si="0"/>
        <v>19079430744</v>
      </c>
      <c r="J11" s="8"/>
      <c r="K11" s="8">
        <v>325700</v>
      </c>
      <c r="L11" s="8"/>
      <c r="M11" s="8">
        <v>486638141000</v>
      </c>
      <c r="N11" s="8"/>
      <c r="O11" s="8">
        <v>451064207810</v>
      </c>
      <c r="P11" s="8"/>
      <c r="Q11" s="8">
        <f t="shared" si="1"/>
        <v>35573933190</v>
      </c>
    </row>
    <row r="12" spans="1:17" x14ac:dyDescent="0.55000000000000004">
      <c r="A12" s="1" t="s">
        <v>15</v>
      </c>
      <c r="C12" s="6">
        <v>931200</v>
      </c>
      <c r="D12" s="4"/>
      <c r="E12" s="8">
        <v>1391333856000</v>
      </c>
      <c r="F12" s="8"/>
      <c r="G12" s="8">
        <v>1326953029917</v>
      </c>
      <c r="H12" s="8"/>
      <c r="I12" s="8">
        <f t="shared" si="0"/>
        <v>64380826083</v>
      </c>
      <c r="J12" s="8"/>
      <c r="K12" s="8">
        <v>931200</v>
      </c>
      <c r="L12" s="8"/>
      <c r="M12" s="8">
        <v>1391333856000</v>
      </c>
      <c r="N12" s="8"/>
      <c r="O12" s="8">
        <v>1279817475974</v>
      </c>
      <c r="P12" s="8"/>
      <c r="Q12" s="8">
        <f t="shared" si="1"/>
        <v>111516380026</v>
      </c>
    </row>
    <row r="13" spans="1:17" x14ac:dyDescent="0.55000000000000004">
      <c r="A13" s="1" t="s">
        <v>48</v>
      </c>
      <c r="C13" s="6">
        <v>20800</v>
      </c>
      <c r="D13" s="4"/>
      <c r="E13" s="8">
        <v>18591829620</v>
      </c>
      <c r="F13" s="8"/>
      <c r="G13" s="8">
        <v>18870178160</v>
      </c>
      <c r="H13" s="8"/>
      <c r="I13" s="8">
        <f t="shared" si="0"/>
        <v>-278348540</v>
      </c>
      <c r="J13" s="8"/>
      <c r="K13" s="8">
        <v>20800</v>
      </c>
      <c r="L13" s="8"/>
      <c r="M13" s="8">
        <v>18591829620</v>
      </c>
      <c r="N13" s="8"/>
      <c r="O13" s="8">
        <v>18071923870</v>
      </c>
      <c r="P13" s="8"/>
      <c r="Q13" s="8">
        <f t="shared" si="1"/>
        <v>519905750</v>
      </c>
    </row>
    <row r="14" spans="1:17" x14ac:dyDescent="0.55000000000000004">
      <c r="A14" s="1" t="s">
        <v>44</v>
      </c>
      <c r="C14" s="6">
        <v>18200</v>
      </c>
      <c r="D14" s="4"/>
      <c r="E14" s="8">
        <v>16868342058</v>
      </c>
      <c r="F14" s="8"/>
      <c r="G14" s="8">
        <v>17360602820</v>
      </c>
      <c r="H14" s="8"/>
      <c r="I14" s="8">
        <f t="shared" si="0"/>
        <v>-492260762</v>
      </c>
      <c r="J14" s="8"/>
      <c r="K14" s="8">
        <v>18200</v>
      </c>
      <c r="L14" s="8"/>
      <c r="M14" s="8">
        <v>16868342058</v>
      </c>
      <c r="N14" s="8"/>
      <c r="O14" s="8">
        <v>16358834423</v>
      </c>
      <c r="P14" s="8"/>
      <c r="Q14" s="8">
        <f t="shared" si="1"/>
        <v>509507635</v>
      </c>
    </row>
    <row r="15" spans="1:17" x14ac:dyDescent="0.55000000000000004">
      <c r="A15" s="1" t="s">
        <v>41</v>
      </c>
      <c r="C15" s="6">
        <v>3900</v>
      </c>
      <c r="D15" s="4"/>
      <c r="E15" s="8">
        <v>3684286102</v>
      </c>
      <c r="F15" s="8"/>
      <c r="G15" s="8">
        <v>3638040485</v>
      </c>
      <c r="H15" s="8"/>
      <c r="I15" s="8">
        <f t="shared" si="0"/>
        <v>46245617</v>
      </c>
      <c r="J15" s="8"/>
      <c r="K15" s="8">
        <v>3900</v>
      </c>
      <c r="L15" s="8"/>
      <c r="M15" s="8">
        <v>3684286102</v>
      </c>
      <c r="N15" s="8"/>
      <c r="O15" s="8">
        <v>3583294410</v>
      </c>
      <c r="P15" s="8"/>
      <c r="Q15" s="8">
        <f t="shared" si="1"/>
        <v>100991692</v>
      </c>
    </row>
    <row r="16" spans="1:17" x14ac:dyDescent="0.55000000000000004">
      <c r="A16" s="1" t="s">
        <v>53</v>
      </c>
      <c r="C16" s="6">
        <v>100000</v>
      </c>
      <c r="D16" s="4"/>
      <c r="E16" s="8">
        <v>82740000656</v>
      </c>
      <c r="F16" s="8"/>
      <c r="G16" s="8">
        <v>82750995900</v>
      </c>
      <c r="H16" s="8"/>
      <c r="I16" s="8">
        <f t="shared" si="0"/>
        <v>-10995244</v>
      </c>
      <c r="J16" s="8"/>
      <c r="K16" s="8">
        <v>100000</v>
      </c>
      <c r="L16" s="8"/>
      <c r="M16" s="8">
        <v>82740000656</v>
      </c>
      <c r="N16" s="8"/>
      <c r="O16" s="8">
        <v>82750995900</v>
      </c>
      <c r="P16" s="8"/>
      <c r="Q16" s="8">
        <f t="shared" si="1"/>
        <v>-10995244</v>
      </c>
    </row>
    <row r="17" spans="1:17" x14ac:dyDescent="0.55000000000000004">
      <c r="A17" s="1" t="s">
        <v>29</v>
      </c>
      <c r="C17" s="6">
        <v>20000</v>
      </c>
      <c r="D17" s="4"/>
      <c r="E17" s="8">
        <v>12359959351</v>
      </c>
      <c r="F17" s="8"/>
      <c r="G17" s="8">
        <v>12515731112</v>
      </c>
      <c r="H17" s="8"/>
      <c r="I17" s="8">
        <f t="shared" si="0"/>
        <v>-155771761</v>
      </c>
      <c r="J17" s="8"/>
      <c r="K17" s="8">
        <v>20000</v>
      </c>
      <c r="L17" s="8"/>
      <c r="M17" s="8">
        <v>12359959351</v>
      </c>
      <c r="N17" s="8"/>
      <c r="O17" s="8">
        <v>12180791831</v>
      </c>
      <c r="P17" s="8"/>
      <c r="Q17" s="8">
        <f t="shared" si="1"/>
        <v>179167520</v>
      </c>
    </row>
    <row r="18" spans="1:17" x14ac:dyDescent="0.55000000000000004">
      <c r="A18" s="1" t="s">
        <v>47</v>
      </c>
      <c r="C18" s="6">
        <v>21300</v>
      </c>
      <c r="D18" s="4"/>
      <c r="E18" s="8">
        <v>14189191742</v>
      </c>
      <c r="F18" s="8"/>
      <c r="G18" s="8">
        <v>14679969773</v>
      </c>
      <c r="H18" s="8"/>
      <c r="I18" s="8">
        <f t="shared" si="0"/>
        <v>-490778031</v>
      </c>
      <c r="J18" s="8"/>
      <c r="K18" s="8">
        <v>21300</v>
      </c>
      <c r="L18" s="8"/>
      <c r="M18" s="8">
        <v>14189191742</v>
      </c>
      <c r="N18" s="8"/>
      <c r="O18" s="8">
        <v>13903610513</v>
      </c>
      <c r="P18" s="8"/>
      <c r="Q18" s="8">
        <f t="shared" si="1"/>
        <v>285581229</v>
      </c>
    </row>
    <row r="19" spans="1:17" x14ac:dyDescent="0.55000000000000004">
      <c r="A19" s="1" t="s">
        <v>51</v>
      </c>
      <c r="C19" s="6">
        <v>74000</v>
      </c>
      <c r="D19" s="4"/>
      <c r="E19" s="8">
        <v>48513005423</v>
      </c>
      <c r="F19" s="8"/>
      <c r="G19" s="8">
        <v>48617326512</v>
      </c>
      <c r="H19" s="8"/>
      <c r="I19" s="8">
        <f t="shared" si="0"/>
        <v>-104321089</v>
      </c>
      <c r="J19" s="8"/>
      <c r="K19" s="8">
        <v>74000</v>
      </c>
      <c r="L19" s="8"/>
      <c r="M19" s="8">
        <v>48513005423</v>
      </c>
      <c r="N19" s="8"/>
      <c r="O19" s="8">
        <v>47559318310</v>
      </c>
      <c r="P19" s="8"/>
      <c r="Q19" s="8">
        <f t="shared" si="1"/>
        <v>953687113</v>
      </c>
    </row>
    <row r="20" spans="1:17" x14ac:dyDescent="0.55000000000000004">
      <c r="A20" s="1" t="s">
        <v>36</v>
      </c>
      <c r="C20" s="6">
        <v>51300</v>
      </c>
      <c r="D20" s="4"/>
      <c r="E20" s="8">
        <v>31864348539</v>
      </c>
      <c r="F20" s="8"/>
      <c r="G20" s="8">
        <v>32031043320</v>
      </c>
      <c r="H20" s="8"/>
      <c r="I20" s="8">
        <f t="shared" si="0"/>
        <v>-166694781</v>
      </c>
      <c r="J20" s="8"/>
      <c r="K20" s="8">
        <v>51300</v>
      </c>
      <c r="L20" s="8"/>
      <c r="M20" s="8">
        <v>31864348539</v>
      </c>
      <c r="N20" s="8"/>
      <c r="O20" s="8">
        <v>31328360705</v>
      </c>
      <c r="P20" s="8"/>
      <c r="Q20" s="8">
        <f t="shared" si="1"/>
        <v>535987834</v>
      </c>
    </row>
    <row r="21" spans="1:17" x14ac:dyDescent="0.55000000000000004">
      <c r="A21" s="1" t="s">
        <v>38</v>
      </c>
      <c r="C21" s="6">
        <v>26900</v>
      </c>
      <c r="D21" s="4"/>
      <c r="E21" s="8">
        <v>25660638166</v>
      </c>
      <c r="F21" s="8"/>
      <c r="G21" s="8">
        <v>25290292303</v>
      </c>
      <c r="H21" s="8"/>
      <c r="I21" s="8">
        <f t="shared" si="0"/>
        <v>370345863</v>
      </c>
      <c r="J21" s="8"/>
      <c r="K21" s="8">
        <v>26900</v>
      </c>
      <c r="L21" s="8"/>
      <c r="M21" s="8">
        <v>25660638166</v>
      </c>
      <c r="N21" s="8"/>
      <c r="O21" s="8">
        <v>24982881031</v>
      </c>
      <c r="P21" s="8"/>
      <c r="Q21" s="8">
        <f t="shared" si="1"/>
        <v>677757135</v>
      </c>
    </row>
    <row r="22" spans="1:17" ht="24.75" thickBot="1" x14ac:dyDescent="0.6">
      <c r="C22" s="4"/>
      <c r="D22" s="4"/>
      <c r="E22" s="9">
        <f>SUM(E8:E21)</f>
        <v>6783718278594</v>
      </c>
      <c r="F22" s="4"/>
      <c r="G22" s="9">
        <f>SUM(G8:G21)</f>
        <v>6535627100488</v>
      </c>
      <c r="H22" s="4"/>
      <c r="I22" s="9">
        <f>SUM(I8:I21)</f>
        <v>248091178106</v>
      </c>
      <c r="J22" s="4"/>
      <c r="K22" s="4"/>
      <c r="L22" s="4"/>
      <c r="M22" s="9">
        <f>SUM(M8:M21)</f>
        <v>6783718278594</v>
      </c>
      <c r="N22" s="4"/>
      <c r="O22" s="9">
        <f>SUM(O8:O21)</f>
        <v>6324700639831</v>
      </c>
      <c r="P22" s="4"/>
      <c r="Q22" s="9">
        <f>SUM(Q8:Q21)</f>
        <v>459017638763</v>
      </c>
    </row>
    <row r="23" spans="1:17" ht="24.75" thickTop="1" x14ac:dyDescent="0.55000000000000004"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55000000000000004"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55000000000000004"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55000000000000004"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55000000000000004"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55000000000000004">
      <c r="I28" s="6"/>
      <c r="J28" s="4"/>
      <c r="K28" s="4"/>
      <c r="L28" s="4"/>
      <c r="M28" s="4"/>
      <c r="N28" s="4"/>
      <c r="O28" s="4"/>
      <c r="P28" s="4"/>
      <c r="Q28" s="4"/>
    </row>
    <row r="29" spans="1:17" x14ac:dyDescent="0.55000000000000004">
      <c r="I2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workbookViewId="0">
      <selection activeCell="O9" sqref="O9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K6" s="15" t="s">
        <v>78</v>
      </c>
      <c r="L6" s="15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</row>
    <row r="7" spans="1:17" ht="24.75" x14ac:dyDescent="0.55000000000000004">
      <c r="A7" s="15" t="s">
        <v>3</v>
      </c>
      <c r="C7" s="15" t="s">
        <v>7</v>
      </c>
      <c r="E7" s="15" t="s">
        <v>85</v>
      </c>
      <c r="G7" s="15" t="s">
        <v>86</v>
      </c>
      <c r="I7" s="15" t="s">
        <v>88</v>
      </c>
      <c r="K7" s="15" t="s">
        <v>7</v>
      </c>
      <c r="M7" s="15" t="s">
        <v>85</v>
      </c>
      <c r="O7" s="15" t="s">
        <v>86</v>
      </c>
      <c r="Q7" s="15" t="s">
        <v>88</v>
      </c>
    </row>
    <row r="8" spans="1:17" x14ac:dyDescent="0.55000000000000004">
      <c r="A8" s="1" t="s">
        <v>19</v>
      </c>
      <c r="C8" s="6">
        <v>2400</v>
      </c>
      <c r="D8" s="4"/>
      <c r="E8" s="8">
        <v>3434432590</v>
      </c>
      <c r="F8" s="8"/>
      <c r="G8" s="8">
        <v>3287370291</v>
      </c>
      <c r="H8" s="8"/>
      <c r="I8" s="8">
        <f>E8-G8</f>
        <v>147062299</v>
      </c>
      <c r="J8" s="8"/>
      <c r="K8" s="8">
        <v>289600</v>
      </c>
      <c r="L8" s="8"/>
      <c r="M8" s="8">
        <v>393384959916</v>
      </c>
      <c r="N8" s="8"/>
      <c r="O8" s="8">
        <v>396048631230</v>
      </c>
      <c r="P8" s="8"/>
      <c r="Q8" s="8">
        <f>M8-O8</f>
        <v>-2663671314</v>
      </c>
    </row>
    <row r="9" spans="1:17" x14ac:dyDescent="0.55000000000000004">
      <c r="A9" s="1" t="s">
        <v>16</v>
      </c>
      <c r="C9" s="6">
        <v>0</v>
      </c>
      <c r="D9" s="4"/>
      <c r="E9" s="8">
        <v>0</v>
      </c>
      <c r="F9" s="8"/>
      <c r="G9" s="8">
        <v>0</v>
      </c>
      <c r="H9" s="8"/>
      <c r="I9" s="8">
        <f t="shared" ref="I9:I16" si="0">E9-G9</f>
        <v>0</v>
      </c>
      <c r="J9" s="8"/>
      <c r="K9" s="8">
        <v>6800</v>
      </c>
      <c r="L9" s="8"/>
      <c r="M9" s="8">
        <v>9640722624</v>
      </c>
      <c r="N9" s="8"/>
      <c r="O9" s="8">
        <v>9313138151</v>
      </c>
      <c r="P9" s="8"/>
      <c r="Q9" s="8">
        <f t="shared" ref="Q9:Q16" si="1">M9-O9</f>
        <v>327584473</v>
      </c>
    </row>
    <row r="10" spans="1:17" x14ac:dyDescent="0.55000000000000004">
      <c r="A10" s="1" t="s">
        <v>18</v>
      </c>
      <c r="C10" s="6">
        <v>0</v>
      </c>
      <c r="D10" s="4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16300</v>
      </c>
      <c r="L10" s="8"/>
      <c r="M10" s="8">
        <v>22007927606</v>
      </c>
      <c r="N10" s="8"/>
      <c r="O10" s="8">
        <v>22295379976</v>
      </c>
      <c r="P10" s="8"/>
      <c r="Q10" s="8">
        <f t="shared" si="1"/>
        <v>-287452370</v>
      </c>
    </row>
    <row r="11" spans="1:17" x14ac:dyDescent="0.55000000000000004">
      <c r="A11" s="1" t="s">
        <v>17</v>
      </c>
      <c r="C11" s="6">
        <v>0</v>
      </c>
      <c r="D11" s="4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23300</v>
      </c>
      <c r="L11" s="8"/>
      <c r="M11" s="8">
        <v>31992857554</v>
      </c>
      <c r="N11" s="8"/>
      <c r="O11" s="8">
        <v>31872950138</v>
      </c>
      <c r="P11" s="8"/>
      <c r="Q11" s="8">
        <f t="shared" si="1"/>
        <v>119907416</v>
      </c>
    </row>
    <row r="12" spans="1:17" x14ac:dyDescent="0.55000000000000004">
      <c r="A12" s="1" t="s">
        <v>15</v>
      </c>
      <c r="C12" s="6">
        <v>0</v>
      </c>
      <c r="D12" s="4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2900</v>
      </c>
      <c r="L12" s="8"/>
      <c r="M12" s="8">
        <v>4006209983</v>
      </c>
      <c r="N12" s="8"/>
      <c r="O12" s="8">
        <v>3967525986</v>
      </c>
      <c r="P12" s="8"/>
      <c r="Q12" s="8">
        <f t="shared" si="1"/>
        <v>38683997</v>
      </c>
    </row>
    <row r="13" spans="1:17" x14ac:dyDescent="0.55000000000000004">
      <c r="A13" s="1" t="s">
        <v>33</v>
      </c>
      <c r="C13" s="6">
        <v>16800</v>
      </c>
      <c r="D13" s="4"/>
      <c r="E13" s="8">
        <v>10850832930</v>
      </c>
      <c r="F13" s="8"/>
      <c r="G13" s="8">
        <v>10632472515</v>
      </c>
      <c r="H13" s="8"/>
      <c r="I13" s="8">
        <f t="shared" si="0"/>
        <v>218360415</v>
      </c>
      <c r="J13" s="8"/>
      <c r="K13" s="8">
        <v>16800</v>
      </c>
      <c r="L13" s="8"/>
      <c r="M13" s="8">
        <v>10850832930</v>
      </c>
      <c r="N13" s="8"/>
      <c r="O13" s="8">
        <v>10632472515</v>
      </c>
      <c r="P13" s="8"/>
      <c r="Q13" s="8">
        <f t="shared" si="1"/>
        <v>218360415</v>
      </c>
    </row>
    <row r="14" spans="1:17" x14ac:dyDescent="0.55000000000000004">
      <c r="A14" s="1" t="s">
        <v>48</v>
      </c>
      <c r="C14" s="6">
        <v>40100</v>
      </c>
      <c r="D14" s="4"/>
      <c r="E14" s="8">
        <v>35745170015</v>
      </c>
      <c r="F14" s="8"/>
      <c r="G14" s="8">
        <v>34840583999</v>
      </c>
      <c r="H14" s="8"/>
      <c r="I14" s="8">
        <f t="shared" si="0"/>
        <v>904586016</v>
      </c>
      <c r="J14" s="8"/>
      <c r="K14" s="8">
        <v>40100</v>
      </c>
      <c r="L14" s="8"/>
      <c r="M14" s="8">
        <v>35745170015</v>
      </c>
      <c r="N14" s="8"/>
      <c r="O14" s="8">
        <v>34840583999</v>
      </c>
      <c r="P14" s="8"/>
      <c r="Q14" s="8">
        <f t="shared" si="1"/>
        <v>904586016</v>
      </c>
    </row>
    <row r="15" spans="1:17" x14ac:dyDescent="0.55000000000000004">
      <c r="A15" s="1" t="s">
        <v>44</v>
      </c>
      <c r="C15" s="6">
        <v>50900</v>
      </c>
      <c r="D15" s="4"/>
      <c r="E15" s="8">
        <v>47023075524</v>
      </c>
      <c r="F15" s="8"/>
      <c r="G15" s="8">
        <v>45750806163</v>
      </c>
      <c r="H15" s="8"/>
      <c r="I15" s="8">
        <f t="shared" si="0"/>
        <v>1272269361</v>
      </c>
      <c r="J15" s="8"/>
      <c r="K15" s="8">
        <v>50900</v>
      </c>
      <c r="L15" s="8"/>
      <c r="M15" s="8">
        <v>47023075524</v>
      </c>
      <c r="N15" s="8"/>
      <c r="O15" s="8">
        <v>45750806163</v>
      </c>
      <c r="P15" s="8"/>
      <c r="Q15" s="8">
        <f t="shared" si="1"/>
        <v>1272269361</v>
      </c>
    </row>
    <row r="16" spans="1:17" x14ac:dyDescent="0.55000000000000004">
      <c r="A16" s="1" t="s">
        <v>47</v>
      </c>
      <c r="C16" s="6">
        <v>28700</v>
      </c>
      <c r="D16" s="4"/>
      <c r="E16" s="8">
        <v>19139430351</v>
      </c>
      <c r="F16" s="8"/>
      <c r="G16" s="8">
        <v>18733972852</v>
      </c>
      <c r="H16" s="8"/>
      <c r="I16" s="8">
        <f t="shared" si="0"/>
        <v>405457499</v>
      </c>
      <c r="J16" s="8"/>
      <c r="K16" s="8">
        <v>28700</v>
      </c>
      <c r="L16" s="8"/>
      <c r="M16" s="8">
        <v>19139430351</v>
      </c>
      <c r="N16" s="8"/>
      <c r="O16" s="8">
        <v>18733972852</v>
      </c>
      <c r="P16" s="8"/>
      <c r="Q16" s="8">
        <f t="shared" si="1"/>
        <v>405457499</v>
      </c>
    </row>
    <row r="17" spans="3:17" ht="24.75" thickBot="1" x14ac:dyDescent="0.6">
      <c r="C17" s="4"/>
      <c r="D17" s="4"/>
      <c r="E17" s="9">
        <f>SUM(E8:E16)</f>
        <v>116192941410</v>
      </c>
      <c r="F17" s="4"/>
      <c r="G17" s="9">
        <f>SUM(G8:G16)</f>
        <v>113245205820</v>
      </c>
      <c r="H17" s="4"/>
      <c r="I17" s="9">
        <f>SUM(I8:I16)</f>
        <v>2947735590</v>
      </c>
      <c r="J17" s="4"/>
      <c r="K17" s="4"/>
      <c r="L17" s="4"/>
      <c r="M17" s="9">
        <f>SUM(M8:M16)</f>
        <v>573791186503</v>
      </c>
      <c r="N17" s="4"/>
      <c r="O17" s="9">
        <f>SUM(O8:O16)</f>
        <v>573455461010</v>
      </c>
      <c r="P17" s="4"/>
      <c r="Q17" s="9">
        <f>SUM(Q8:Q16)</f>
        <v>335725493</v>
      </c>
    </row>
    <row r="18" spans="3:17" ht="24.75" thickTop="1" x14ac:dyDescent="0.55000000000000004"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</row>
    <row r="19" spans="3:17" x14ac:dyDescent="0.55000000000000004">
      <c r="I19" s="6"/>
      <c r="J19" s="4"/>
      <c r="K19" s="4"/>
      <c r="L19" s="4"/>
      <c r="M19" s="4"/>
      <c r="N19" s="4"/>
      <c r="O19" s="4"/>
      <c r="P19" s="4"/>
      <c r="Q19" s="6"/>
    </row>
    <row r="20" spans="3:17" x14ac:dyDescent="0.55000000000000004">
      <c r="I20" s="6"/>
      <c r="J20" s="4"/>
      <c r="K20" s="4"/>
      <c r="L20" s="4"/>
      <c r="M20" s="4"/>
      <c r="N20" s="4"/>
      <c r="O20" s="4"/>
      <c r="P20" s="4"/>
      <c r="Q20" s="6"/>
    </row>
    <row r="21" spans="3:17" x14ac:dyDescent="0.55000000000000004">
      <c r="I21" s="4"/>
      <c r="J21" s="4"/>
      <c r="K21" s="4"/>
      <c r="L21" s="4"/>
      <c r="M21" s="4"/>
      <c r="N21" s="4"/>
      <c r="O21" s="4"/>
      <c r="P21" s="4"/>
      <c r="Q21" s="6"/>
    </row>
    <row r="22" spans="3:17" x14ac:dyDescent="0.55000000000000004">
      <c r="I22" s="4"/>
      <c r="J22" s="4"/>
      <c r="K22" s="4"/>
      <c r="L22" s="4"/>
      <c r="M22" s="4"/>
      <c r="N22" s="4"/>
      <c r="O22" s="4"/>
      <c r="P22" s="4"/>
      <c r="Q22" s="6"/>
    </row>
    <row r="23" spans="3:17" x14ac:dyDescent="0.55000000000000004">
      <c r="I23" s="6"/>
      <c r="J23" s="6"/>
      <c r="K23" s="6"/>
      <c r="L23" s="6"/>
      <c r="M23" s="6"/>
      <c r="N23" s="6"/>
      <c r="O23" s="6"/>
      <c r="P23" s="6"/>
      <c r="Q23" s="6"/>
    </row>
    <row r="24" spans="3:17" x14ac:dyDescent="0.55000000000000004">
      <c r="I24" s="6"/>
      <c r="J24" s="4"/>
      <c r="K24" s="4"/>
      <c r="L24" s="4"/>
      <c r="M24" s="4"/>
      <c r="N24" s="4"/>
      <c r="O24" s="4"/>
      <c r="P24" s="4"/>
      <c r="Q24" s="6"/>
    </row>
    <row r="25" spans="3:17" x14ac:dyDescent="0.55000000000000004">
      <c r="I25" s="6"/>
      <c r="J25" s="4"/>
      <c r="K25" s="4"/>
      <c r="L25" s="4"/>
      <c r="M25" s="4"/>
      <c r="N25" s="4"/>
      <c r="O25" s="4"/>
      <c r="P25" s="4"/>
      <c r="Q25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5"/>
  <sheetViews>
    <sheetView rightToLeft="1" workbookViewId="0">
      <selection activeCell="S12" sqref="S1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3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3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3" ht="24.75" x14ac:dyDescent="0.55000000000000004">
      <c r="A6" s="14" t="s">
        <v>3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J6" s="15" t="s">
        <v>77</v>
      </c>
      <c r="K6" s="15" t="s">
        <v>77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  <c r="R6" s="15" t="s">
        <v>78</v>
      </c>
      <c r="S6" s="15" t="s">
        <v>78</v>
      </c>
      <c r="T6" s="15" t="s">
        <v>78</v>
      </c>
      <c r="U6" s="15" t="s">
        <v>78</v>
      </c>
    </row>
    <row r="7" spans="1:23" ht="24.75" x14ac:dyDescent="0.55000000000000004">
      <c r="A7" s="15" t="s">
        <v>3</v>
      </c>
      <c r="C7" s="15" t="s">
        <v>89</v>
      </c>
      <c r="E7" s="15" t="s">
        <v>90</v>
      </c>
      <c r="G7" s="15" t="s">
        <v>91</v>
      </c>
      <c r="I7" s="15" t="s">
        <v>62</v>
      </c>
      <c r="K7" s="15" t="s">
        <v>92</v>
      </c>
      <c r="M7" s="15" t="s">
        <v>89</v>
      </c>
      <c r="O7" s="15" t="s">
        <v>90</v>
      </c>
      <c r="Q7" s="15" t="s">
        <v>91</v>
      </c>
      <c r="S7" s="15" t="s">
        <v>62</v>
      </c>
      <c r="U7" s="15" t="s">
        <v>92</v>
      </c>
    </row>
    <row r="8" spans="1:23" x14ac:dyDescent="0.55000000000000004">
      <c r="A8" s="1" t="s">
        <v>19</v>
      </c>
      <c r="C8" s="8">
        <v>0</v>
      </c>
      <c r="D8" s="8"/>
      <c r="E8" s="8">
        <v>110302080082</v>
      </c>
      <c r="F8" s="8"/>
      <c r="G8" s="8">
        <v>147062299</v>
      </c>
      <c r="H8" s="8"/>
      <c r="I8" s="8">
        <f>C8+E8+G8</f>
        <v>110449142381</v>
      </c>
      <c r="J8" s="4"/>
      <c r="K8" s="10">
        <f>I8/$I$13</f>
        <v>0.44264499757885217</v>
      </c>
      <c r="L8" s="4"/>
      <c r="M8" s="8">
        <v>0</v>
      </c>
      <c r="N8" s="8"/>
      <c r="O8" s="8">
        <v>209261293697</v>
      </c>
      <c r="P8" s="8"/>
      <c r="Q8" s="8">
        <v>-2663671314</v>
      </c>
      <c r="R8" s="8"/>
      <c r="S8" s="8">
        <f>M8+O8+Q8</f>
        <v>206597622383</v>
      </c>
      <c r="T8" s="4"/>
      <c r="U8" s="10">
        <f>S8/$S$13</f>
        <v>0.45626572516202812</v>
      </c>
      <c r="V8" s="4"/>
      <c r="W8" s="4"/>
    </row>
    <row r="9" spans="1:23" x14ac:dyDescent="0.55000000000000004">
      <c r="A9" s="1" t="s">
        <v>16</v>
      </c>
      <c r="C9" s="8">
        <v>0</v>
      </c>
      <c r="D9" s="8"/>
      <c r="E9" s="8">
        <v>48273756870</v>
      </c>
      <c r="F9" s="8"/>
      <c r="G9" s="8">
        <v>0</v>
      </c>
      <c r="H9" s="8"/>
      <c r="I9" s="8">
        <f t="shared" ref="I9:I12" si="0">C9+E9+G9</f>
        <v>48273756870</v>
      </c>
      <c r="J9" s="4"/>
      <c r="K9" s="10">
        <f t="shared" ref="K9:K12" si="1">I9/$I$13</f>
        <v>0.19346584801113947</v>
      </c>
      <c r="L9" s="4"/>
      <c r="M9" s="8">
        <v>0</v>
      </c>
      <c r="N9" s="8"/>
      <c r="O9" s="8">
        <v>86340721176</v>
      </c>
      <c r="P9" s="8"/>
      <c r="Q9" s="8">
        <v>327584473</v>
      </c>
      <c r="R9" s="8"/>
      <c r="S9" s="8">
        <f t="shared" ref="S9:S12" si="2">M9+O9+Q9</f>
        <v>86668305649</v>
      </c>
      <c r="T9" s="4"/>
      <c r="U9" s="10">
        <f t="shared" ref="U9:U12" si="3">S9/$S$13</f>
        <v>0.19140480354704781</v>
      </c>
      <c r="V9" s="4"/>
      <c r="W9" s="4"/>
    </row>
    <row r="10" spans="1:23" x14ac:dyDescent="0.55000000000000004">
      <c r="A10" s="1" t="s">
        <v>18</v>
      </c>
      <c r="C10" s="8">
        <v>0</v>
      </c>
      <c r="D10" s="8"/>
      <c r="E10" s="8">
        <v>7337663055</v>
      </c>
      <c r="F10" s="8"/>
      <c r="G10" s="8">
        <v>0</v>
      </c>
      <c r="H10" s="8"/>
      <c r="I10" s="8">
        <f t="shared" si="0"/>
        <v>7337663055</v>
      </c>
      <c r="J10" s="4"/>
      <c r="K10" s="10">
        <f t="shared" si="1"/>
        <v>2.940701734025996E-2</v>
      </c>
      <c r="L10" s="4"/>
      <c r="M10" s="8">
        <v>0</v>
      </c>
      <c r="N10" s="8"/>
      <c r="O10" s="8">
        <v>12573720010</v>
      </c>
      <c r="P10" s="8"/>
      <c r="Q10" s="8">
        <v>-287452370</v>
      </c>
      <c r="R10" s="8"/>
      <c r="S10" s="8">
        <f t="shared" si="2"/>
        <v>12286267640</v>
      </c>
      <c r="T10" s="4"/>
      <c r="U10" s="10">
        <f t="shared" si="3"/>
        <v>2.7133917368647495E-2</v>
      </c>
      <c r="V10" s="4"/>
      <c r="W10" s="4"/>
    </row>
    <row r="11" spans="1:23" x14ac:dyDescent="0.55000000000000004">
      <c r="A11" s="1" t="s">
        <v>17</v>
      </c>
      <c r="C11" s="8">
        <v>0</v>
      </c>
      <c r="D11" s="8"/>
      <c r="E11" s="8">
        <v>19079430744</v>
      </c>
      <c r="F11" s="8"/>
      <c r="G11" s="8">
        <v>0</v>
      </c>
      <c r="H11" s="8"/>
      <c r="I11" s="8">
        <f t="shared" si="0"/>
        <v>19079430744</v>
      </c>
      <c r="J11" s="4"/>
      <c r="K11" s="10">
        <f t="shared" si="1"/>
        <v>7.6464283863344681E-2</v>
      </c>
      <c r="L11" s="4"/>
      <c r="M11" s="8">
        <v>0</v>
      </c>
      <c r="N11" s="8"/>
      <c r="O11" s="8">
        <v>35573933190</v>
      </c>
      <c r="P11" s="8"/>
      <c r="Q11" s="8">
        <v>119907416</v>
      </c>
      <c r="R11" s="8"/>
      <c r="S11" s="8">
        <f>M11+O11+Q11</f>
        <v>35693840606</v>
      </c>
      <c r="T11" s="4"/>
      <c r="U11" s="10">
        <f t="shared" si="3"/>
        <v>7.88289617279474E-2</v>
      </c>
      <c r="V11" s="4"/>
      <c r="W11" s="4"/>
    </row>
    <row r="12" spans="1:23" x14ac:dyDescent="0.55000000000000004">
      <c r="A12" s="1" t="s">
        <v>15</v>
      </c>
      <c r="C12" s="8">
        <v>0</v>
      </c>
      <c r="D12" s="8"/>
      <c r="E12" s="8">
        <v>64380826083</v>
      </c>
      <c r="F12" s="8"/>
      <c r="G12" s="8">
        <v>0</v>
      </c>
      <c r="H12" s="8"/>
      <c r="I12" s="8">
        <f t="shared" si="0"/>
        <v>64380826083</v>
      </c>
      <c r="J12" s="4"/>
      <c r="K12" s="10">
        <f t="shared" si="1"/>
        <v>0.25801785320640369</v>
      </c>
      <c r="L12" s="4"/>
      <c r="M12" s="8">
        <v>0</v>
      </c>
      <c r="N12" s="8"/>
      <c r="O12" s="8">
        <v>111516380026</v>
      </c>
      <c r="P12" s="8"/>
      <c r="Q12" s="8">
        <v>38683997</v>
      </c>
      <c r="R12" s="8"/>
      <c r="S12" s="8">
        <f t="shared" si="2"/>
        <v>111555064023</v>
      </c>
      <c r="T12" s="4"/>
      <c r="U12" s="10">
        <f t="shared" si="3"/>
        <v>0.24636659219432916</v>
      </c>
      <c r="V12" s="4"/>
      <c r="W12" s="4"/>
    </row>
    <row r="13" spans="1:23" ht="24.75" thickBot="1" x14ac:dyDescent="0.6">
      <c r="C13" s="9">
        <f>SUM(C8:C12)</f>
        <v>0</v>
      </c>
      <c r="D13" s="4"/>
      <c r="E13" s="13">
        <f>SUM(E8:E12)</f>
        <v>249373756834</v>
      </c>
      <c r="F13" s="8"/>
      <c r="G13" s="13">
        <f>SUM(G8:G12)</f>
        <v>147062299</v>
      </c>
      <c r="H13" s="8"/>
      <c r="I13" s="13">
        <f>SUM(I8:I12)</f>
        <v>249520819133</v>
      </c>
      <c r="J13" s="8"/>
      <c r="K13" s="11">
        <f>SUM(K8:K12)</f>
        <v>1</v>
      </c>
      <c r="L13" s="8"/>
      <c r="M13" s="13">
        <f>SUM(M8:M12)</f>
        <v>0</v>
      </c>
      <c r="N13" s="8"/>
      <c r="O13" s="13">
        <f>SUM(O8:O12)</f>
        <v>455266048099</v>
      </c>
      <c r="P13" s="8"/>
      <c r="Q13" s="13">
        <f>SUM(Q8:Q12)</f>
        <v>-2464947798</v>
      </c>
      <c r="R13" s="8"/>
      <c r="S13" s="13">
        <f>SUM(S8:S12)</f>
        <v>452801100301</v>
      </c>
      <c r="T13" s="4"/>
      <c r="U13" s="12">
        <f>SUM(U8:U12)</f>
        <v>1</v>
      </c>
      <c r="V13" s="4"/>
      <c r="W13" s="4"/>
    </row>
    <row r="14" spans="1:23" ht="24.75" thickTop="1" x14ac:dyDescent="0.55000000000000004">
      <c r="C14" s="4"/>
      <c r="D14" s="4"/>
      <c r="E14" s="8"/>
      <c r="F14" s="4"/>
      <c r="G14" s="8"/>
      <c r="H14" s="4"/>
      <c r="I14" s="4"/>
      <c r="J14" s="4"/>
      <c r="K14" s="4"/>
      <c r="L14" s="4"/>
      <c r="M14" s="4"/>
      <c r="N14" s="4"/>
      <c r="O14" s="8"/>
      <c r="P14" s="4"/>
      <c r="Q14" s="8"/>
      <c r="R14" s="4"/>
      <c r="S14" s="4"/>
      <c r="T14" s="4"/>
      <c r="U14" s="4"/>
      <c r="V14" s="4"/>
      <c r="W14" s="4"/>
    </row>
    <row r="15" spans="1:23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2"/>
  <sheetViews>
    <sheetView rightToLeft="1" workbookViewId="0">
      <selection activeCell="K11" sqref="K11"/>
    </sheetView>
  </sheetViews>
  <sheetFormatPr defaultRowHeight="24" x14ac:dyDescent="0.55000000000000004"/>
  <cols>
    <col min="1" max="1" width="29.7109375" style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24.75" x14ac:dyDescent="0.55000000000000004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9" ht="24.75" x14ac:dyDescent="0.55000000000000004">
      <c r="A6" s="14" t="s">
        <v>79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K6" s="15" t="s">
        <v>78</v>
      </c>
      <c r="L6" s="15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</row>
    <row r="7" spans="1:19" ht="24.75" x14ac:dyDescent="0.55000000000000004">
      <c r="A7" s="15" t="s">
        <v>79</v>
      </c>
      <c r="C7" s="15" t="s">
        <v>93</v>
      </c>
      <c r="E7" s="15" t="s">
        <v>90</v>
      </c>
      <c r="G7" s="15" t="s">
        <v>91</v>
      </c>
      <c r="I7" s="15" t="s">
        <v>94</v>
      </c>
      <c r="K7" s="15" t="s">
        <v>93</v>
      </c>
      <c r="M7" s="15" t="s">
        <v>90</v>
      </c>
      <c r="O7" s="15" t="s">
        <v>91</v>
      </c>
      <c r="Q7" s="15" t="s">
        <v>94</v>
      </c>
    </row>
    <row r="8" spans="1:19" x14ac:dyDescent="0.55000000000000004">
      <c r="A8" s="1" t="s">
        <v>33</v>
      </c>
      <c r="C8" s="8">
        <v>0</v>
      </c>
      <c r="D8" s="8"/>
      <c r="E8" s="8">
        <v>0</v>
      </c>
      <c r="F8" s="8"/>
      <c r="G8" s="8">
        <v>218360415</v>
      </c>
      <c r="H8" s="8"/>
      <c r="I8" s="8">
        <f>C8+E8+G8</f>
        <v>218360415</v>
      </c>
      <c r="J8" s="8"/>
      <c r="K8" s="8">
        <v>0</v>
      </c>
      <c r="L8" s="8"/>
      <c r="M8" s="8">
        <v>0</v>
      </c>
      <c r="N8" s="8"/>
      <c r="O8" s="8">
        <v>218360415</v>
      </c>
      <c r="P8" s="8"/>
      <c r="Q8" s="8">
        <f>K8+M8+O8</f>
        <v>218360415</v>
      </c>
      <c r="R8" s="8"/>
      <c r="S8" s="8"/>
    </row>
    <row r="9" spans="1:19" x14ac:dyDescent="0.55000000000000004">
      <c r="A9" s="1" t="s">
        <v>48</v>
      </c>
      <c r="C9" s="8">
        <v>0</v>
      </c>
      <c r="D9" s="8"/>
      <c r="E9" s="8">
        <v>-278348540</v>
      </c>
      <c r="F9" s="8"/>
      <c r="G9" s="8">
        <v>904586016</v>
      </c>
      <c r="H9" s="8"/>
      <c r="I9" s="8">
        <f t="shared" ref="I9:I17" si="0">C9+E9+G9</f>
        <v>626237476</v>
      </c>
      <c r="J9" s="8"/>
      <c r="K9" s="8">
        <v>0</v>
      </c>
      <c r="L9" s="8"/>
      <c r="M9" s="8">
        <v>519905750</v>
      </c>
      <c r="N9" s="8"/>
      <c r="O9" s="8">
        <v>904586016</v>
      </c>
      <c r="P9" s="8"/>
      <c r="Q9" s="8">
        <f t="shared" ref="Q9:Q17" si="1">K9+M9+O9</f>
        <v>1424491766</v>
      </c>
      <c r="R9" s="8"/>
      <c r="S9" s="8"/>
    </row>
    <row r="10" spans="1:19" x14ac:dyDescent="0.55000000000000004">
      <c r="A10" s="1" t="s">
        <v>44</v>
      </c>
      <c r="C10" s="8">
        <v>0</v>
      </c>
      <c r="D10" s="8"/>
      <c r="E10" s="8">
        <v>-492260761</v>
      </c>
      <c r="F10" s="8"/>
      <c r="G10" s="8">
        <v>1272269361</v>
      </c>
      <c r="H10" s="8"/>
      <c r="I10" s="8">
        <f t="shared" si="0"/>
        <v>780008600</v>
      </c>
      <c r="J10" s="8"/>
      <c r="K10" s="8">
        <v>0</v>
      </c>
      <c r="L10" s="8"/>
      <c r="M10" s="8">
        <v>509507635</v>
      </c>
      <c r="N10" s="8"/>
      <c r="O10" s="8">
        <v>1272269361</v>
      </c>
      <c r="P10" s="8"/>
      <c r="Q10" s="8">
        <f t="shared" si="1"/>
        <v>1781776996</v>
      </c>
      <c r="R10" s="8"/>
      <c r="S10" s="8"/>
    </row>
    <row r="11" spans="1:19" x14ac:dyDescent="0.55000000000000004">
      <c r="A11" s="1" t="s">
        <v>47</v>
      </c>
      <c r="C11" s="8">
        <v>0</v>
      </c>
      <c r="D11" s="8"/>
      <c r="E11" s="8">
        <v>-490778030</v>
      </c>
      <c r="F11" s="8"/>
      <c r="G11" s="8">
        <v>405457499</v>
      </c>
      <c r="H11" s="8"/>
      <c r="I11" s="8">
        <f t="shared" si="0"/>
        <v>-85320531</v>
      </c>
      <c r="J11" s="8"/>
      <c r="K11" s="8">
        <v>0</v>
      </c>
      <c r="L11" s="8"/>
      <c r="M11" s="8">
        <v>285581229</v>
      </c>
      <c r="N11" s="8"/>
      <c r="O11" s="8">
        <v>405457499</v>
      </c>
      <c r="P11" s="8"/>
      <c r="Q11" s="8">
        <f t="shared" si="1"/>
        <v>691038728</v>
      </c>
      <c r="R11" s="8"/>
      <c r="S11" s="8"/>
    </row>
    <row r="12" spans="1:19" x14ac:dyDescent="0.55000000000000004">
      <c r="A12" s="1" t="s">
        <v>41</v>
      </c>
      <c r="C12" s="8">
        <v>0</v>
      </c>
      <c r="D12" s="8"/>
      <c r="E12" s="8">
        <v>46245611</v>
      </c>
      <c r="F12" s="8"/>
      <c r="G12" s="8">
        <v>0</v>
      </c>
      <c r="H12" s="8"/>
      <c r="I12" s="8">
        <f t="shared" si="0"/>
        <v>46245611</v>
      </c>
      <c r="J12" s="8"/>
      <c r="K12" s="8">
        <v>0</v>
      </c>
      <c r="L12" s="8"/>
      <c r="M12" s="8">
        <v>100991692</v>
      </c>
      <c r="N12" s="8"/>
      <c r="O12" s="8">
        <v>0</v>
      </c>
      <c r="P12" s="8"/>
      <c r="Q12" s="8">
        <f t="shared" si="1"/>
        <v>100991692</v>
      </c>
      <c r="R12" s="8"/>
      <c r="S12" s="8"/>
    </row>
    <row r="13" spans="1:19" x14ac:dyDescent="0.55000000000000004">
      <c r="A13" s="1" t="s">
        <v>53</v>
      </c>
      <c r="C13" s="8">
        <v>0</v>
      </c>
      <c r="D13" s="8"/>
      <c r="E13" s="8">
        <v>-10995243</v>
      </c>
      <c r="F13" s="8"/>
      <c r="G13" s="8">
        <v>0</v>
      </c>
      <c r="H13" s="8"/>
      <c r="I13" s="8">
        <f t="shared" si="0"/>
        <v>-10995243</v>
      </c>
      <c r="J13" s="8"/>
      <c r="K13" s="8">
        <v>0</v>
      </c>
      <c r="L13" s="8"/>
      <c r="M13" s="8">
        <v>-10995243</v>
      </c>
      <c r="N13" s="8"/>
      <c r="O13" s="8">
        <v>0</v>
      </c>
      <c r="P13" s="8"/>
      <c r="Q13" s="8">
        <f t="shared" si="1"/>
        <v>-10995243</v>
      </c>
      <c r="R13" s="8"/>
      <c r="S13" s="8"/>
    </row>
    <row r="14" spans="1:19" x14ac:dyDescent="0.55000000000000004">
      <c r="A14" s="1" t="s">
        <v>29</v>
      </c>
      <c r="C14" s="8">
        <v>0</v>
      </c>
      <c r="D14" s="8"/>
      <c r="E14" s="8">
        <v>-155771760</v>
      </c>
      <c r="F14" s="8"/>
      <c r="G14" s="8">
        <v>0</v>
      </c>
      <c r="H14" s="8"/>
      <c r="I14" s="8">
        <f t="shared" si="0"/>
        <v>-155771760</v>
      </c>
      <c r="J14" s="8"/>
      <c r="K14" s="8">
        <v>0</v>
      </c>
      <c r="L14" s="8"/>
      <c r="M14" s="8">
        <v>179167520</v>
      </c>
      <c r="N14" s="8"/>
      <c r="O14" s="8">
        <v>0</v>
      </c>
      <c r="P14" s="8"/>
      <c r="Q14" s="8">
        <f t="shared" si="1"/>
        <v>179167520</v>
      </c>
      <c r="R14" s="8"/>
      <c r="S14" s="8"/>
    </row>
    <row r="15" spans="1:19" x14ac:dyDescent="0.55000000000000004">
      <c r="A15" s="1" t="s">
        <v>51</v>
      </c>
      <c r="C15" s="8">
        <v>0</v>
      </c>
      <c r="D15" s="8"/>
      <c r="E15" s="8">
        <v>-104321088</v>
      </c>
      <c r="F15" s="8"/>
      <c r="G15" s="8">
        <v>0</v>
      </c>
      <c r="H15" s="8"/>
      <c r="I15" s="8">
        <f t="shared" si="0"/>
        <v>-104321088</v>
      </c>
      <c r="J15" s="8"/>
      <c r="K15" s="8">
        <v>0</v>
      </c>
      <c r="L15" s="8"/>
      <c r="M15" s="8">
        <v>953687113</v>
      </c>
      <c r="N15" s="8"/>
      <c r="O15" s="8">
        <v>0</v>
      </c>
      <c r="P15" s="8"/>
      <c r="Q15" s="8">
        <f t="shared" si="1"/>
        <v>953687113</v>
      </c>
      <c r="R15" s="8"/>
      <c r="S15" s="8"/>
    </row>
    <row r="16" spans="1:19" x14ac:dyDescent="0.55000000000000004">
      <c r="A16" s="1" t="s">
        <v>36</v>
      </c>
      <c r="C16" s="8">
        <v>0</v>
      </c>
      <c r="D16" s="8"/>
      <c r="E16" s="8">
        <v>-166694780</v>
      </c>
      <c r="F16" s="8"/>
      <c r="G16" s="8">
        <v>0</v>
      </c>
      <c r="H16" s="8"/>
      <c r="I16" s="8">
        <f t="shared" si="0"/>
        <v>-166694780</v>
      </c>
      <c r="J16" s="8"/>
      <c r="K16" s="8">
        <v>0</v>
      </c>
      <c r="L16" s="8"/>
      <c r="M16" s="8">
        <v>535987834</v>
      </c>
      <c r="N16" s="8"/>
      <c r="O16" s="8">
        <v>0</v>
      </c>
      <c r="P16" s="8"/>
      <c r="Q16" s="8">
        <f t="shared" si="1"/>
        <v>535987834</v>
      </c>
      <c r="R16" s="8"/>
      <c r="S16" s="8"/>
    </row>
    <row r="17" spans="1:19" x14ac:dyDescent="0.55000000000000004">
      <c r="A17" s="1" t="s">
        <v>38</v>
      </c>
      <c r="C17" s="8">
        <v>0</v>
      </c>
      <c r="D17" s="8"/>
      <c r="E17" s="8">
        <v>370345863</v>
      </c>
      <c r="F17" s="8"/>
      <c r="G17" s="8">
        <v>0</v>
      </c>
      <c r="H17" s="8"/>
      <c r="I17" s="8">
        <f t="shared" si="0"/>
        <v>370345863</v>
      </c>
      <c r="J17" s="8"/>
      <c r="K17" s="8">
        <v>0</v>
      </c>
      <c r="L17" s="8"/>
      <c r="M17" s="8">
        <v>677757134</v>
      </c>
      <c r="N17" s="8"/>
      <c r="O17" s="8">
        <v>0</v>
      </c>
      <c r="P17" s="8"/>
      <c r="Q17" s="8">
        <f t="shared" si="1"/>
        <v>677757134</v>
      </c>
      <c r="R17" s="8"/>
      <c r="S17" s="8"/>
    </row>
    <row r="18" spans="1:19" ht="24.75" thickBot="1" x14ac:dyDescent="0.6">
      <c r="C18" s="13">
        <f>SUM(C8:C17)</f>
        <v>0</v>
      </c>
      <c r="D18" s="8"/>
      <c r="E18" s="13">
        <f>SUM(E8:E17)</f>
        <v>-1282578728</v>
      </c>
      <c r="F18" s="8"/>
      <c r="G18" s="13">
        <f>SUM(G8:G17)</f>
        <v>2800673291</v>
      </c>
      <c r="H18" s="8"/>
      <c r="I18" s="13">
        <f>SUM(I8:I17)</f>
        <v>1518094563</v>
      </c>
      <c r="J18" s="8"/>
      <c r="K18" s="13">
        <f>SUM(K8:K17)</f>
        <v>0</v>
      </c>
      <c r="L18" s="8"/>
      <c r="M18" s="13">
        <f>SUM(M8:M17)</f>
        <v>3751590664</v>
      </c>
      <c r="N18" s="8"/>
      <c r="O18" s="13">
        <f>SUM(O8:O17)</f>
        <v>2800673291</v>
      </c>
      <c r="P18" s="8"/>
      <c r="Q18" s="13">
        <f>SUM(Q8:Q17)</f>
        <v>6552263955</v>
      </c>
      <c r="R18" s="8"/>
      <c r="S18" s="8"/>
    </row>
    <row r="19" spans="1:19" ht="24.75" thickTop="1" x14ac:dyDescent="0.55000000000000004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55000000000000004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55000000000000004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55000000000000004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2022-10-29T14:00:08Z</dcterms:created>
  <dcterms:modified xsi:type="dcterms:W3CDTF">2022-10-31T12:56:46Z</dcterms:modified>
</cp:coreProperties>
</file>