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 تیر ماه\"/>
    </mc:Choice>
  </mc:AlternateContent>
  <xr:revisionPtr revIDLastSave="0" documentId="13_ncr:1_{32AA11CC-16A4-428C-AC55-D77AAFD1F7D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5" l="1"/>
  <c r="E8" i="15" s="1"/>
  <c r="G10" i="15"/>
  <c r="E7" i="15"/>
  <c r="C9" i="15"/>
  <c r="C8" i="15"/>
  <c r="C7" i="15"/>
  <c r="C10" i="14"/>
  <c r="E10" i="14"/>
  <c r="E10" i="13"/>
  <c r="I10" i="13"/>
  <c r="G8" i="13"/>
  <c r="K8" i="13"/>
  <c r="O18" i="12"/>
  <c r="Q8" i="12"/>
  <c r="Q9" i="12"/>
  <c r="Q10" i="12"/>
  <c r="Q11" i="12"/>
  <c r="Q16" i="12"/>
  <c r="Q17" i="12"/>
  <c r="Q15" i="12"/>
  <c r="Q18" i="12"/>
  <c r="Q12" i="12"/>
  <c r="Q13" i="12"/>
  <c r="Q14" i="12"/>
  <c r="I17" i="12"/>
  <c r="I18" i="12" s="1"/>
  <c r="I14" i="12"/>
  <c r="I9" i="12"/>
  <c r="I10" i="12"/>
  <c r="I11" i="12"/>
  <c r="I12" i="12"/>
  <c r="I13" i="12"/>
  <c r="I15" i="12"/>
  <c r="I16" i="12"/>
  <c r="I8" i="12"/>
  <c r="M18" i="12"/>
  <c r="N18" i="12" s="1"/>
  <c r="K18" i="12"/>
  <c r="G18" i="12"/>
  <c r="E18" i="12"/>
  <c r="C18" i="12"/>
  <c r="S15" i="11"/>
  <c r="S14" i="11"/>
  <c r="I14" i="11"/>
  <c r="I12" i="11"/>
  <c r="I17" i="11" s="1"/>
  <c r="M17" i="11"/>
  <c r="S9" i="11"/>
  <c r="S10" i="11"/>
  <c r="S11" i="11"/>
  <c r="S12" i="11"/>
  <c r="S17" i="11" s="1"/>
  <c r="U10" i="11" s="1"/>
  <c r="S13" i="11"/>
  <c r="S16" i="11"/>
  <c r="S8" i="11"/>
  <c r="I9" i="11"/>
  <c r="I10" i="11"/>
  <c r="I11" i="11"/>
  <c r="I13" i="11"/>
  <c r="I15" i="11"/>
  <c r="I16" i="11"/>
  <c r="I8" i="11"/>
  <c r="Q17" i="11"/>
  <c r="O17" i="11"/>
  <c r="G17" i="11"/>
  <c r="E17" i="11"/>
  <c r="C17" i="11"/>
  <c r="E19" i="10"/>
  <c r="G19" i="10"/>
  <c r="I19" i="10"/>
  <c r="M19" i="10"/>
  <c r="O19" i="10"/>
  <c r="Q19" i="10"/>
  <c r="I11" i="9"/>
  <c r="O21" i="9"/>
  <c r="M21" i="9"/>
  <c r="G21" i="9"/>
  <c r="E21" i="9"/>
  <c r="Q9" i="9"/>
  <c r="Q10" i="9"/>
  <c r="Q11" i="9"/>
  <c r="Q12" i="9"/>
  <c r="Q13" i="9"/>
  <c r="Q14" i="9"/>
  <c r="Q15" i="9"/>
  <c r="Q16" i="9"/>
  <c r="Q17" i="9"/>
  <c r="Q18" i="9"/>
  <c r="Q19" i="9"/>
  <c r="Q20" i="9"/>
  <c r="Q8" i="9"/>
  <c r="I9" i="9"/>
  <c r="I10" i="9"/>
  <c r="I12" i="9"/>
  <c r="I13" i="9"/>
  <c r="I14" i="9"/>
  <c r="I15" i="9"/>
  <c r="I16" i="9"/>
  <c r="I17" i="9"/>
  <c r="I18" i="9"/>
  <c r="I19" i="9"/>
  <c r="I20" i="9"/>
  <c r="I8" i="9"/>
  <c r="S11" i="7"/>
  <c r="Q11" i="7"/>
  <c r="O11" i="7"/>
  <c r="M11" i="7"/>
  <c r="K11" i="7"/>
  <c r="I11" i="7"/>
  <c r="S10" i="6"/>
  <c r="Q10" i="6"/>
  <c r="O10" i="6"/>
  <c r="M10" i="6"/>
  <c r="K10" i="6"/>
  <c r="AK17" i="3"/>
  <c r="Y14" i="1"/>
  <c r="E14" i="1"/>
  <c r="G14" i="1"/>
  <c r="K14" i="1"/>
  <c r="O14" i="1"/>
  <c r="U14" i="1"/>
  <c r="W14" i="1"/>
  <c r="AI17" i="3"/>
  <c r="AG17" i="3"/>
  <c r="AA17" i="3"/>
  <c r="W17" i="3"/>
  <c r="S17" i="3"/>
  <c r="Q17" i="3"/>
  <c r="E9" i="15" l="1"/>
  <c r="E10" i="15" s="1"/>
  <c r="K10" i="13"/>
  <c r="G9" i="13"/>
  <c r="G10" i="13" s="1"/>
  <c r="K9" i="13"/>
  <c r="U8" i="11"/>
  <c r="U13" i="11"/>
  <c r="U9" i="11"/>
  <c r="U16" i="11"/>
  <c r="U12" i="11"/>
  <c r="U15" i="11"/>
  <c r="U11" i="11"/>
  <c r="U14" i="11"/>
  <c r="K16" i="11"/>
  <c r="K9" i="11"/>
  <c r="K13" i="11"/>
  <c r="K8" i="11"/>
  <c r="K10" i="11"/>
  <c r="K14" i="11"/>
  <c r="K11" i="11"/>
  <c r="K15" i="11"/>
  <c r="K12" i="11"/>
  <c r="Q21" i="9"/>
  <c r="I21" i="9"/>
  <c r="U17" i="11" l="1"/>
  <c r="K17" i="11"/>
</calcChain>
</file>

<file path=xl/sharedStrings.xml><?xml version="1.0" encoding="utf-8"?>
<sst xmlns="http://schemas.openxmlformats.org/spreadsheetml/2006/main" count="449" uniqueCount="106">
  <si>
    <t>صندوق سرمایه‌گذاری در اوراق بهادار مبتنی بر سکه طلای مفید</t>
  </si>
  <si>
    <t>صورت وضعیت پورتفوی</t>
  </si>
  <si>
    <t>برای ماه منتهی به 1401/04/31</t>
  </si>
  <si>
    <t>نام شرکت</t>
  </si>
  <si>
    <t>1401/03/31</t>
  </si>
  <si>
    <t>تغییرات طی دوره</t>
  </si>
  <si>
    <t>1401/04/31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</si>
  <si>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</si>
  <si>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</si>
  <si>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</si>
  <si>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</si>
  <si>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</si>
  <si>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</si>
  <si>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</si>
  <si>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</si>
  <si>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تمام سکه طرح جدید 0110 صادرات</t>
  </si>
  <si>
    <t>تمام سکه طرح جدید0111آینده</t>
  </si>
  <si>
    <t>تمام سکه طرح جدید0112سامان</t>
  </si>
  <si>
    <t>تمام سکه طرح جدید0211ملت</t>
  </si>
  <si>
    <t>تمام سکه طرح جدید0312 رفاه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</si>
  <si>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</si>
  <si>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</si>
  <si>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</si>
  <si>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</si>
  <si>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</si>
  <si>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</si>
  <si>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</si>
  <si>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</si>
  <si>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</si>
  <si>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اسنادخزانه-م4بودجه99-011215</t>
  </si>
  <si>
    <t>بله</t>
  </si>
  <si>
    <t>1399/07/23</t>
  </si>
  <si>
    <t>1401/12/15</t>
  </si>
  <si>
    <t>اسنادخزانه-م5بودجه99-020218</t>
  </si>
  <si>
    <t>1399/09/05</t>
  </si>
  <si>
    <t>1402/02/18</t>
  </si>
  <si>
    <t>اسنادخزانه-م1بودجه00-030821</t>
  </si>
  <si>
    <t>1400/02/22</t>
  </si>
  <si>
    <t>1403/08/21</t>
  </si>
  <si>
    <t>اسنادخزانه-م2بودجه00-031024</t>
  </si>
  <si>
    <t>1403/10/24</t>
  </si>
  <si>
    <t>اسنادخزانه-م6بودجه00-030723</t>
  </si>
  <si>
    <t>1403/07/23</t>
  </si>
  <si>
    <t>اسناد خزانه-م9بودجه00-031101</t>
  </si>
  <si>
    <t>1400/06/01</t>
  </si>
  <si>
    <t>1403/11/01</t>
  </si>
  <si>
    <t>اسنادخزانه-م2بودجه99-011019</t>
  </si>
  <si>
    <t>1399/06/19</t>
  </si>
  <si>
    <t>1401/10/19</t>
  </si>
  <si>
    <t>اسنادخزانه-م5بودجه00-030626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</si>
  <si>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</si>
  <si>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</si>
  <si>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</si>
  <si>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</si>
  <si>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</si>
  <si>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</si>
  <si>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</si>
  <si>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</si>
  <si>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</si>
  <si>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</si>
  <si>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8397235391</t>
  </si>
  <si>
    <t>سپرده کوتاه مدت</t>
  </si>
  <si>
    <t>1397/03/19</t>
  </si>
  <si>
    <t>بانک پاسارگاد هفت تیر</t>
  </si>
  <si>
    <t>207-8100-16622166-1</t>
  </si>
  <si>
    <t>1399/07/05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</si>
  <si>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</si>
  <si>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</si>
  <si>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</si>
  <si>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</si>
  <si>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</si>
  <si>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</si>
  <si>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</si>
  <si>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</si>
  <si>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</si>
  <si>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صکوک اجاره مخابرات-3 ماهه 16%</t>
  </si>
  <si>
    <t/>
  </si>
  <si>
    <t>1401/02/30</t>
  </si>
  <si>
    <t>بهای فروش</t>
  </si>
  <si>
    <t>ارزش دفتری</t>
  </si>
  <si>
    <t>سود و زیان ناشی از تغییر قیمت</t>
  </si>
  <si>
    <t>سود و زیان ناشی از فروش</t>
  </si>
  <si>
    <t>تمام سکه طرح جدید0012رفاه</t>
  </si>
  <si>
    <t>تمام سکه طرح جدید0011ملت</t>
  </si>
  <si>
    <t>تمام سکه طرح جدید0012صادرات</t>
  </si>
  <si>
    <t>صندوق سکه طلای مفید</t>
  </si>
  <si>
    <t>اسنادخزانه-م11بودجه98-001013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</si>
  <si>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</si>
  <si>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</si>
  <si>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</si>
  <si>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</si>
  <si>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</si>
  <si>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</si>
  <si>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</si>
  <si>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</si>
  <si>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</si>
  <si>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</si>
  <si>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</si>
  <si>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</si>
  <si>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</si>
  <si>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</si>
  <si>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</si>
  <si>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1401/04/01</t>
  </si>
  <si>
    <t>-</t>
  </si>
  <si>
    <t xml:space="preserve">از  ابتدای دوره تا </t>
  </si>
  <si>
    <t>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</si>
</sst>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10" fontId="2" fillId="0" borderId="0" xfId="1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 vertical="center"/>
    </xf>
    <xf numFmtId="10" fontId="2" fillId="0" borderId="2" xfId="1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438150</xdr:colOff>
          <xdr:row>36</xdr:row>
          <xdr:rowOff>57150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E6419-36FF-4E6F-8634-7A148D719D07}">
  <dimension ref="A1"/>
  <sheetViews>
    <sheetView rightToLeft="1" workbookViewId="0">
      <selection activeCell="K17" sqref="K17"/>
    </sheetView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438150</xdr:colOff>
                <xdr:row>36</xdr:row>
                <xdr:rowOff>57150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9"/>
  <sheetViews>
    <sheetView rightToLeft="1" workbookViewId="0">
      <selection activeCell="K20" sqref="K20"/>
    </sheetView>
  </sheetViews>
  <sheetFormatPr defaultRowHeight="24"/>
  <cols>
    <col min="1" max="1" width="31.425781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5" style="1" bestFit="1" customWidth="1"/>
    <col min="16" max="16" width="1" style="1" customWidth="1"/>
    <col min="17" max="17" width="31.28515625" style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8" t="s">
        <v>70</v>
      </c>
      <c r="C6" s="19" t="s">
        <v>68</v>
      </c>
      <c r="D6" s="19" t="s">
        <v>68</v>
      </c>
      <c r="E6" s="19" t="s">
        <v>68</v>
      </c>
      <c r="F6" s="19" t="s">
        <v>68</v>
      </c>
      <c r="G6" s="19" t="s">
        <v>68</v>
      </c>
      <c r="H6" s="19" t="s">
        <v>68</v>
      </c>
      <c r="I6" s="19" t="s">
        <v>68</v>
      </c>
      <c r="K6" s="19" t="s">
        <v>69</v>
      </c>
      <c r="L6" s="19" t="s">
        <v>69</v>
      </c>
      <c r="M6" s="19" t="s">
        <v>69</v>
      </c>
      <c r="N6" s="19" t="s">
        <v>69</v>
      </c>
      <c r="O6" s="19" t="s">
        <v>69</v>
      </c>
      <c r="P6" s="19" t="s">
        <v>69</v>
      </c>
      <c r="Q6" s="19" t="s">
        <v>69</v>
      </c>
    </row>
    <row r="7" spans="1:17" ht="24.75">
      <c r="A7" s="19" t="s">
        <v>70</v>
      </c>
      <c r="C7" s="19" t="s">
        <v>91</v>
      </c>
      <c r="E7" s="19" t="s">
        <v>88</v>
      </c>
      <c r="G7" s="19" t="s">
        <v>89</v>
      </c>
      <c r="I7" s="19" t="s">
        <v>92</v>
      </c>
      <c r="K7" s="19" t="s">
        <v>91</v>
      </c>
      <c r="M7" s="19" t="s">
        <v>88</v>
      </c>
      <c r="O7" s="19" t="s">
        <v>89</v>
      </c>
      <c r="Q7" s="19" t="s">
        <v>92</v>
      </c>
    </row>
    <row r="8" spans="1:17">
      <c r="A8" s="1" t="s">
        <v>75</v>
      </c>
      <c r="C8" s="8">
        <v>0</v>
      </c>
      <c r="D8" s="8"/>
      <c r="E8" s="8">
        <v>0</v>
      </c>
      <c r="F8" s="8"/>
      <c r="G8" s="8">
        <v>0</v>
      </c>
      <c r="H8" s="8"/>
      <c r="I8" s="8">
        <f>C8+E8+G8</f>
        <v>0</v>
      </c>
      <c r="J8" s="8"/>
      <c r="K8" s="8">
        <v>2191420630</v>
      </c>
      <c r="L8" s="8"/>
      <c r="M8" s="8">
        <v>0</v>
      </c>
      <c r="N8" s="8"/>
      <c r="O8" s="8">
        <v>743200504</v>
      </c>
      <c r="P8" s="8"/>
      <c r="Q8" s="8">
        <f>K8+M8+O8</f>
        <v>2934621134</v>
      </c>
    </row>
    <row r="9" spans="1:17">
      <c r="A9" s="1" t="s">
        <v>86</v>
      </c>
      <c r="C9" s="8">
        <v>0</v>
      </c>
      <c r="D9" s="8"/>
      <c r="E9" s="8">
        <v>0</v>
      </c>
      <c r="F9" s="8"/>
      <c r="G9" s="8">
        <v>0</v>
      </c>
      <c r="H9" s="8"/>
      <c r="I9" s="8">
        <f t="shared" ref="I9:I16" si="0">C9+E9+G9</f>
        <v>0</v>
      </c>
      <c r="J9" s="8"/>
      <c r="K9" s="8">
        <v>0</v>
      </c>
      <c r="L9" s="8"/>
      <c r="M9" s="8">
        <v>0</v>
      </c>
      <c r="N9" s="8"/>
      <c r="O9" s="8">
        <v>1007521597</v>
      </c>
      <c r="P9" s="8"/>
      <c r="Q9" s="8">
        <f>K9+M9+O9</f>
        <v>1007521597</v>
      </c>
    </row>
    <row r="10" spans="1:17">
      <c r="A10" s="1" t="s">
        <v>36</v>
      </c>
      <c r="C10" s="8">
        <v>0</v>
      </c>
      <c r="D10" s="8"/>
      <c r="E10" s="8">
        <v>-12029154</v>
      </c>
      <c r="F10" s="8"/>
      <c r="G10" s="8">
        <v>0</v>
      </c>
      <c r="H10" s="8"/>
      <c r="I10" s="8">
        <f t="shared" si="0"/>
        <v>-12029154</v>
      </c>
      <c r="J10" s="8"/>
      <c r="K10" s="8">
        <v>0</v>
      </c>
      <c r="L10" s="8"/>
      <c r="M10" s="8">
        <v>-12029154</v>
      </c>
      <c r="N10" s="8"/>
      <c r="O10" s="8">
        <v>0</v>
      </c>
      <c r="P10" s="8"/>
      <c r="Q10" s="8">
        <f>K10+M10+O10</f>
        <v>-12029154</v>
      </c>
    </row>
    <row r="11" spans="1:17">
      <c r="A11" s="1" t="s">
        <v>33</v>
      </c>
      <c r="C11" s="8">
        <v>0</v>
      </c>
      <c r="D11" s="8"/>
      <c r="E11" s="8">
        <v>-17513905</v>
      </c>
      <c r="F11" s="8"/>
      <c r="G11" s="8">
        <v>0</v>
      </c>
      <c r="H11" s="8"/>
      <c r="I11" s="8">
        <f t="shared" si="0"/>
        <v>-17513905</v>
      </c>
      <c r="J11" s="8"/>
      <c r="K11" s="8">
        <v>0</v>
      </c>
      <c r="L11" s="8"/>
      <c r="M11" s="8">
        <v>-17513905</v>
      </c>
      <c r="N11" s="8"/>
      <c r="O11" s="8">
        <v>0</v>
      </c>
      <c r="P11" s="8"/>
      <c r="Q11" s="8">
        <f>K11+M11+O11</f>
        <v>-17513905</v>
      </c>
    </row>
    <row r="12" spans="1:17">
      <c r="A12" s="1" t="s">
        <v>29</v>
      </c>
      <c r="C12" s="8">
        <v>0</v>
      </c>
      <c r="D12" s="8"/>
      <c r="E12" s="8">
        <v>-32079</v>
      </c>
      <c r="F12" s="8"/>
      <c r="G12" s="8">
        <v>0</v>
      </c>
      <c r="H12" s="8"/>
      <c r="I12" s="8">
        <f t="shared" si="0"/>
        <v>-32079</v>
      </c>
      <c r="J12" s="8"/>
      <c r="K12" s="8">
        <v>0</v>
      </c>
      <c r="L12" s="8"/>
      <c r="M12" s="8">
        <v>-32079</v>
      </c>
      <c r="N12" s="8"/>
      <c r="O12" s="8">
        <v>0</v>
      </c>
      <c r="P12" s="8"/>
      <c r="Q12" s="8">
        <f t="shared" ref="Q12:Q14" si="1">K12+M12+O12</f>
        <v>-32079</v>
      </c>
    </row>
    <row r="13" spans="1:17">
      <c r="A13" s="1" t="s">
        <v>43</v>
      </c>
      <c r="C13" s="8">
        <v>0</v>
      </c>
      <c r="D13" s="8"/>
      <c r="E13" s="8">
        <v>-16787324</v>
      </c>
      <c r="F13" s="8"/>
      <c r="G13" s="8">
        <v>0</v>
      </c>
      <c r="H13" s="8"/>
      <c r="I13" s="8">
        <f t="shared" si="0"/>
        <v>-16787324</v>
      </c>
      <c r="J13" s="8"/>
      <c r="K13" s="8">
        <v>0</v>
      </c>
      <c r="L13" s="8"/>
      <c r="M13" s="8">
        <v>-16787324</v>
      </c>
      <c r="N13" s="8"/>
      <c r="O13" s="8">
        <v>0</v>
      </c>
      <c r="P13" s="8"/>
      <c r="Q13" s="8">
        <f t="shared" si="1"/>
        <v>-16787324</v>
      </c>
    </row>
    <row r="14" spans="1:17">
      <c r="A14" s="1" t="s">
        <v>49</v>
      </c>
      <c r="C14" s="8">
        <v>0</v>
      </c>
      <c r="D14" s="8"/>
      <c r="E14" s="8">
        <v>49745467</v>
      </c>
      <c r="F14" s="8"/>
      <c r="G14" s="8">
        <v>0</v>
      </c>
      <c r="H14" s="8"/>
      <c r="I14" s="8">
        <f>C14+E14+G14</f>
        <v>49745467</v>
      </c>
      <c r="J14" s="8"/>
      <c r="K14" s="8">
        <v>0</v>
      </c>
      <c r="L14" s="8"/>
      <c r="M14" s="8">
        <v>49745467</v>
      </c>
      <c r="N14" s="8"/>
      <c r="O14" s="8">
        <v>0</v>
      </c>
      <c r="P14" s="8"/>
      <c r="Q14" s="8">
        <f t="shared" si="1"/>
        <v>49745467</v>
      </c>
    </row>
    <row r="15" spans="1:17">
      <c r="A15" s="1" t="s">
        <v>41</v>
      </c>
      <c r="C15" s="8">
        <v>0</v>
      </c>
      <c r="D15" s="8"/>
      <c r="E15" s="8">
        <v>35122941</v>
      </c>
      <c r="F15" s="8"/>
      <c r="G15" s="8">
        <v>0</v>
      </c>
      <c r="H15" s="8"/>
      <c r="I15" s="8">
        <f t="shared" si="0"/>
        <v>35122941</v>
      </c>
      <c r="J15" s="8"/>
      <c r="K15" s="8">
        <v>0</v>
      </c>
      <c r="L15" s="8"/>
      <c r="M15" s="8">
        <v>35122941</v>
      </c>
      <c r="N15" s="8"/>
      <c r="O15" s="8">
        <v>0</v>
      </c>
      <c r="P15" s="8"/>
      <c r="Q15" s="8">
        <f>K15+M15+O15</f>
        <v>35122941</v>
      </c>
    </row>
    <row r="16" spans="1:17">
      <c r="A16" s="1" t="s">
        <v>39</v>
      </c>
      <c r="C16" s="8">
        <v>0</v>
      </c>
      <c r="D16" s="8"/>
      <c r="E16" s="8">
        <v>-31009049</v>
      </c>
      <c r="F16" s="8"/>
      <c r="G16" s="8">
        <v>0</v>
      </c>
      <c r="H16" s="8"/>
      <c r="I16" s="8">
        <f t="shared" si="0"/>
        <v>-31009049</v>
      </c>
      <c r="J16" s="8"/>
      <c r="K16" s="8">
        <v>0</v>
      </c>
      <c r="L16" s="8"/>
      <c r="M16" s="8">
        <v>-31009049</v>
      </c>
      <c r="N16" s="8"/>
      <c r="O16" s="8">
        <v>0</v>
      </c>
      <c r="P16" s="8"/>
      <c r="Q16" s="8">
        <f>K16+M16+O16</f>
        <v>-31009049</v>
      </c>
    </row>
    <row r="17" spans="1:17">
      <c r="A17" s="1" t="s">
        <v>46</v>
      </c>
      <c r="C17" s="8">
        <v>0</v>
      </c>
      <c r="D17" s="8"/>
      <c r="E17" s="8">
        <v>4310730</v>
      </c>
      <c r="F17" s="8"/>
      <c r="G17" s="8">
        <v>0</v>
      </c>
      <c r="H17" s="8"/>
      <c r="I17" s="8">
        <f>C17+E17+G17</f>
        <v>4310730</v>
      </c>
      <c r="J17" s="8"/>
      <c r="K17" s="8">
        <v>0</v>
      </c>
      <c r="L17" s="8"/>
      <c r="M17" s="8">
        <v>4310730</v>
      </c>
      <c r="N17" s="8"/>
      <c r="O17" s="8">
        <v>0</v>
      </c>
      <c r="P17" s="8"/>
      <c r="Q17" s="8">
        <f>K17+M17+O17</f>
        <v>4310730</v>
      </c>
    </row>
    <row r="18" spans="1:17" ht="24.75" thickBot="1">
      <c r="C18" s="15">
        <f>SUM(C8:C17)</f>
        <v>0</v>
      </c>
      <c r="D18" s="8"/>
      <c r="E18" s="15">
        <f>SUM(E8:E17)</f>
        <v>11807627</v>
      </c>
      <c r="F18" s="8"/>
      <c r="G18" s="15">
        <f>SUM(G8:G17)</f>
        <v>0</v>
      </c>
      <c r="H18" s="8"/>
      <c r="I18" s="15">
        <f>SUM(I8:I17)</f>
        <v>11807627</v>
      </c>
      <c r="J18" s="8"/>
      <c r="K18" s="15">
        <f>SUM(K8:K17)</f>
        <v>2191420630</v>
      </c>
      <c r="L18" s="8"/>
      <c r="M18" s="15">
        <f>SUM(M8:M17)</f>
        <v>11807627</v>
      </c>
      <c r="N18" s="15">
        <f>SUM(M18)</f>
        <v>11807627</v>
      </c>
      <c r="O18" s="15">
        <f>SUM(O8:O17)</f>
        <v>1750722101</v>
      </c>
      <c r="P18" s="8"/>
      <c r="Q18" s="15">
        <f>SUM(Q8:Q17)</f>
        <v>3953950358</v>
      </c>
    </row>
    <row r="19" spans="1:17" ht="24.75" thickTop="1">
      <c r="C19" s="16"/>
      <c r="E19" s="16"/>
      <c r="G19" s="16"/>
      <c r="K19" s="16"/>
      <c r="M19" s="16"/>
      <c r="O19" s="1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G13" sqref="G13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4.75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24.75">
      <c r="A6" s="19" t="s">
        <v>93</v>
      </c>
      <c r="B6" s="19" t="s">
        <v>93</v>
      </c>
      <c r="C6" s="19" t="s">
        <v>93</v>
      </c>
      <c r="E6" s="19" t="s">
        <v>68</v>
      </c>
      <c r="F6" s="19" t="s">
        <v>68</v>
      </c>
      <c r="G6" s="19" t="s">
        <v>68</v>
      </c>
      <c r="I6" s="19" t="s">
        <v>69</v>
      </c>
      <c r="J6" s="19" t="s">
        <v>69</v>
      </c>
      <c r="K6" s="19" t="s">
        <v>69</v>
      </c>
    </row>
    <row r="7" spans="1:11" ht="24.75">
      <c r="A7" s="19" t="s">
        <v>94</v>
      </c>
      <c r="C7" s="19" t="s">
        <v>53</v>
      </c>
      <c r="E7" s="19" t="s">
        <v>95</v>
      </c>
      <c r="G7" s="19" t="s">
        <v>96</v>
      </c>
      <c r="I7" s="19" t="s">
        <v>95</v>
      </c>
      <c r="K7" s="19" t="s">
        <v>96</v>
      </c>
    </row>
    <row r="8" spans="1:11">
      <c r="A8" s="1" t="s">
        <v>59</v>
      </c>
      <c r="C8" s="5" t="s">
        <v>60</v>
      </c>
      <c r="D8" s="5"/>
      <c r="E8" s="6">
        <v>217738549</v>
      </c>
      <c r="F8" s="5"/>
      <c r="G8" s="7">
        <f>E8/$E$10</f>
        <v>0.78891637570184414</v>
      </c>
      <c r="H8" s="5"/>
      <c r="I8" s="6">
        <v>1564953729</v>
      </c>
      <c r="J8" s="5"/>
      <c r="K8" s="7">
        <f>I8/$I$10</f>
        <v>0.81329955156782363</v>
      </c>
    </row>
    <row r="9" spans="1:11">
      <c r="A9" s="1" t="s">
        <v>63</v>
      </c>
      <c r="C9" s="5" t="s">
        <v>64</v>
      </c>
      <c r="D9" s="5"/>
      <c r="E9" s="6">
        <v>58258446</v>
      </c>
      <c r="F9" s="5"/>
      <c r="G9" s="7">
        <f>E9/$E$10</f>
        <v>0.21108362429815586</v>
      </c>
      <c r="H9" s="5"/>
      <c r="I9" s="6">
        <v>359249630</v>
      </c>
      <c r="J9" s="5"/>
      <c r="K9" s="7">
        <f>I9/$I$10</f>
        <v>0.18670044843217634</v>
      </c>
    </row>
    <row r="10" spans="1:11" ht="24.75" thickBot="1">
      <c r="C10" s="5"/>
      <c r="D10" s="5"/>
      <c r="E10" s="10">
        <f>SUM(E8:E9)</f>
        <v>275996995</v>
      </c>
      <c r="F10" s="5"/>
      <c r="G10" s="14">
        <f>SUM(G8:G9)</f>
        <v>1</v>
      </c>
      <c r="H10" s="5"/>
      <c r="I10" s="10">
        <f>SUM(I8:I9)</f>
        <v>1924203359</v>
      </c>
      <c r="J10" s="5"/>
      <c r="K10" s="14">
        <f>SUM(K8:K9)</f>
        <v>1</v>
      </c>
    </row>
    <row r="11" spans="1:11" ht="24.75" thickTop="1">
      <c r="E11" s="3"/>
      <c r="I11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G11"/>
  <sheetViews>
    <sheetView rightToLeft="1" workbookViewId="0">
      <selection activeCell="G21" sqref="G21"/>
    </sheetView>
  </sheetViews>
  <sheetFormatPr defaultRowHeight="24"/>
  <cols>
    <col min="1" max="1" width="23" style="1" bestFit="1" customWidth="1"/>
    <col min="2" max="2" width="1" style="1" customWidth="1"/>
    <col min="3" max="3" width="16.85546875" style="1" customWidth="1"/>
    <col min="4" max="4" width="1" style="1" customWidth="1"/>
    <col min="5" max="5" width="19.42578125" style="1" bestFit="1" customWidth="1"/>
    <col min="6" max="6" width="1" style="1" customWidth="1"/>
    <col min="7" max="7" width="10.140625" style="1" bestFit="1" customWidth="1"/>
    <col min="8" max="16384" width="9.140625" style="1"/>
  </cols>
  <sheetData>
    <row r="2" spans="1:7" ht="24.75">
      <c r="A2" s="17" t="s">
        <v>0</v>
      </c>
      <c r="B2" s="17"/>
      <c r="C2" s="17"/>
      <c r="D2" s="17"/>
      <c r="E2" s="17"/>
    </row>
    <row r="3" spans="1:7" ht="24.75">
      <c r="A3" s="17" t="s">
        <v>66</v>
      </c>
      <c r="B3" s="17"/>
      <c r="C3" s="17"/>
      <c r="D3" s="17"/>
      <c r="E3" s="17"/>
    </row>
    <row r="4" spans="1:7" ht="24.75">
      <c r="A4" s="17" t="s">
        <v>2</v>
      </c>
      <c r="B4" s="17"/>
      <c r="C4" s="17"/>
      <c r="D4" s="17"/>
      <c r="E4" s="17"/>
    </row>
    <row r="5" spans="1:7" ht="24.75">
      <c r="C5" s="18" t="s">
        <v>68</v>
      </c>
      <c r="E5" s="4" t="s">
        <v>104</v>
      </c>
    </row>
    <row r="6" spans="1:7" ht="24.75">
      <c r="A6" s="18" t="s">
        <v>97</v>
      </c>
      <c r="C6" s="19"/>
      <c r="E6" s="19" t="s">
        <v>105</v>
      </c>
    </row>
    <row r="7" spans="1:7" ht="24.75">
      <c r="A7" s="19" t="s">
        <v>97</v>
      </c>
      <c r="C7" s="20" t="s">
        <v>56</v>
      </c>
      <c r="E7" s="20" t="s">
        <v>56</v>
      </c>
    </row>
    <row r="8" spans="1:7" ht="24.75">
      <c r="A8" s="2" t="s">
        <v>97</v>
      </c>
      <c r="C8" s="6">
        <v>0</v>
      </c>
      <c r="D8" s="5"/>
      <c r="E8" s="6">
        <v>6278387</v>
      </c>
      <c r="G8" s="3"/>
    </row>
    <row r="9" spans="1:7" ht="24.75">
      <c r="A9" s="2" t="s">
        <v>98</v>
      </c>
      <c r="C9" s="6">
        <v>0</v>
      </c>
      <c r="D9" s="5"/>
      <c r="E9" s="6">
        <v>446072129</v>
      </c>
    </row>
    <row r="10" spans="1:7" ht="25.5" thickBot="1">
      <c r="A10" s="2" t="s">
        <v>76</v>
      </c>
      <c r="C10" s="10">
        <f>SUM(C8:C9)</f>
        <v>0</v>
      </c>
      <c r="D10" s="5"/>
      <c r="E10" s="10">
        <f>SUM(E8:E9)</f>
        <v>452350516</v>
      </c>
    </row>
    <row r="11" spans="1:7" ht="24.75" thickTop="1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6"/>
  <sheetViews>
    <sheetView rightToLeft="1" tabSelected="1" workbookViewId="0">
      <selection activeCell="E20" sqref="E20"/>
    </sheetView>
  </sheetViews>
  <sheetFormatPr defaultRowHeight="24"/>
  <cols>
    <col min="1" max="1" width="31.42578125" style="1" bestFit="1" customWidth="1"/>
    <col min="2" max="2" width="1" style="1" customWidth="1"/>
    <col min="3" max="3" width="10.8554687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8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8.7109375" style="1" bestFit="1" customWidth="1"/>
    <col min="14" max="14" width="1" style="1" customWidth="1"/>
    <col min="15" max="15" width="16.140625" style="1" customWidth="1"/>
    <col min="16" max="16" width="1" style="1" customWidth="1"/>
    <col min="17" max="17" width="10.8554687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24.75">
      <c r="A6" s="18" t="s">
        <v>3</v>
      </c>
      <c r="C6" s="19" t="s">
        <v>102</v>
      </c>
      <c r="D6" s="19" t="s">
        <v>4</v>
      </c>
      <c r="E6" s="19" t="s">
        <v>4</v>
      </c>
      <c r="F6" s="19" t="s">
        <v>4</v>
      </c>
      <c r="G6" s="19" t="s">
        <v>4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  <c r="T6" s="19" t="s">
        <v>6</v>
      </c>
      <c r="U6" s="19" t="s">
        <v>6</v>
      </c>
      <c r="V6" s="19" t="s">
        <v>6</v>
      </c>
      <c r="W6" s="19" t="s">
        <v>6</v>
      </c>
      <c r="X6" s="19" t="s">
        <v>6</v>
      </c>
      <c r="Y6" s="19" t="s">
        <v>6</v>
      </c>
    </row>
    <row r="7" spans="1:25" ht="24.75">
      <c r="A7" s="18" t="s">
        <v>3</v>
      </c>
      <c r="C7" s="18" t="s">
        <v>7</v>
      </c>
      <c r="E7" s="18" t="s">
        <v>8</v>
      </c>
      <c r="G7" s="18" t="s">
        <v>9</v>
      </c>
      <c r="I7" s="19" t="s">
        <v>10</v>
      </c>
      <c r="J7" s="19" t="s">
        <v>10</v>
      </c>
      <c r="K7" s="19" t="s">
        <v>10</v>
      </c>
      <c r="M7" s="19" t="s">
        <v>11</v>
      </c>
      <c r="N7" s="19" t="s">
        <v>11</v>
      </c>
      <c r="O7" s="19" t="s">
        <v>11</v>
      </c>
      <c r="Q7" s="18" t="s">
        <v>7</v>
      </c>
      <c r="S7" s="18" t="s">
        <v>12</v>
      </c>
      <c r="U7" s="18" t="s">
        <v>8</v>
      </c>
      <c r="W7" s="18" t="s">
        <v>9</v>
      </c>
      <c r="Y7" s="18" t="s">
        <v>13</v>
      </c>
    </row>
    <row r="8" spans="1:25" ht="24.75">
      <c r="A8" s="19" t="s">
        <v>3</v>
      </c>
      <c r="C8" s="19" t="s">
        <v>7</v>
      </c>
      <c r="E8" s="19" t="s">
        <v>8</v>
      </c>
      <c r="G8" s="19" t="s">
        <v>9</v>
      </c>
      <c r="I8" s="19" t="s">
        <v>7</v>
      </c>
      <c r="K8" s="19" t="s">
        <v>8</v>
      </c>
      <c r="M8" s="19" t="s">
        <v>7</v>
      </c>
      <c r="O8" s="19" t="s">
        <v>14</v>
      </c>
      <c r="Q8" s="19" t="s">
        <v>7</v>
      </c>
      <c r="S8" s="19" t="s">
        <v>12</v>
      </c>
      <c r="U8" s="19" t="s">
        <v>8</v>
      </c>
      <c r="W8" s="19" t="s">
        <v>9</v>
      </c>
      <c r="Y8" s="19" t="s">
        <v>13</v>
      </c>
    </row>
    <row r="9" spans="1:25">
      <c r="A9" s="1" t="s">
        <v>15</v>
      </c>
      <c r="C9" s="8">
        <v>850000</v>
      </c>
      <c r="D9" s="8"/>
      <c r="E9" s="8">
        <v>1058904255996</v>
      </c>
      <c r="F9" s="8"/>
      <c r="G9" s="8">
        <v>1338777833250</v>
      </c>
      <c r="H9" s="8"/>
      <c r="I9" s="8">
        <v>13700</v>
      </c>
      <c r="J9" s="8"/>
      <c r="K9" s="8">
        <v>20150772489</v>
      </c>
      <c r="L9" s="8"/>
      <c r="M9" s="8">
        <v>-2600</v>
      </c>
      <c r="N9" s="8"/>
      <c r="O9" s="8">
        <v>3811923656</v>
      </c>
      <c r="P9" s="8"/>
      <c r="Q9" s="8">
        <v>861100</v>
      </c>
      <c r="R9" s="8"/>
      <c r="S9" s="8">
        <v>1491800</v>
      </c>
      <c r="T9" s="8"/>
      <c r="U9" s="8">
        <v>1075808036623</v>
      </c>
      <c r="V9" s="8"/>
      <c r="W9" s="8">
        <v>1282983243775</v>
      </c>
      <c r="X9" s="5"/>
      <c r="Y9" s="7">
        <v>0.20244011997826988</v>
      </c>
    </row>
    <row r="10" spans="1:25">
      <c r="A10" s="1" t="s">
        <v>16</v>
      </c>
      <c r="C10" s="8">
        <v>630500</v>
      </c>
      <c r="D10" s="8"/>
      <c r="E10" s="8">
        <v>880939447364</v>
      </c>
      <c r="F10" s="8"/>
      <c r="G10" s="8">
        <v>994944762500</v>
      </c>
      <c r="H10" s="8"/>
      <c r="I10" s="8">
        <v>23400</v>
      </c>
      <c r="J10" s="8"/>
      <c r="K10" s="8">
        <v>35682340885</v>
      </c>
      <c r="L10" s="8"/>
      <c r="M10" s="8">
        <v>-1200</v>
      </c>
      <c r="N10" s="8"/>
      <c r="O10" s="8">
        <v>1809738599</v>
      </c>
      <c r="P10" s="8"/>
      <c r="Q10" s="8">
        <v>652700</v>
      </c>
      <c r="R10" s="8"/>
      <c r="S10" s="8">
        <v>1491001</v>
      </c>
      <c r="T10" s="8"/>
      <c r="U10" s="8">
        <v>914941076178</v>
      </c>
      <c r="V10" s="8"/>
      <c r="W10" s="8">
        <v>971959882259.125</v>
      </c>
      <c r="X10" s="5"/>
      <c r="Y10" s="7">
        <v>0.15336418159262358</v>
      </c>
    </row>
    <row r="11" spans="1:25">
      <c r="A11" s="1" t="s">
        <v>17</v>
      </c>
      <c r="C11" s="8">
        <v>278100</v>
      </c>
      <c r="D11" s="8"/>
      <c r="E11" s="8">
        <v>314385192982</v>
      </c>
      <c r="F11" s="8"/>
      <c r="G11" s="8">
        <v>441209647687.5</v>
      </c>
      <c r="H11" s="8"/>
      <c r="I11" s="8">
        <v>8600</v>
      </c>
      <c r="J11" s="8"/>
      <c r="K11" s="8">
        <v>13224346649</v>
      </c>
      <c r="L11" s="8"/>
      <c r="M11" s="8">
        <v>-1300</v>
      </c>
      <c r="N11" s="8"/>
      <c r="O11" s="8">
        <v>1961747950</v>
      </c>
      <c r="P11" s="8"/>
      <c r="Q11" s="8">
        <v>285400</v>
      </c>
      <c r="R11" s="8"/>
      <c r="S11" s="8">
        <v>1488510</v>
      </c>
      <c r="T11" s="8"/>
      <c r="U11" s="8">
        <v>326128659556</v>
      </c>
      <c r="V11" s="8"/>
      <c r="W11" s="8">
        <v>424289728057.5</v>
      </c>
      <c r="X11" s="5"/>
      <c r="Y11" s="7">
        <v>6.6948078917054912E-2</v>
      </c>
    </row>
    <row r="12" spans="1:25">
      <c r="A12" s="1" t="s">
        <v>18</v>
      </c>
      <c r="C12" s="8">
        <v>129000</v>
      </c>
      <c r="D12" s="8"/>
      <c r="E12" s="8">
        <v>166705837473</v>
      </c>
      <c r="F12" s="8"/>
      <c r="G12" s="8">
        <v>204080451161.25</v>
      </c>
      <c r="H12" s="8"/>
      <c r="I12" s="8">
        <v>800</v>
      </c>
      <c r="J12" s="8"/>
      <c r="K12" s="8">
        <v>1240069850</v>
      </c>
      <c r="L12" s="8"/>
      <c r="M12" s="8">
        <v>-1200</v>
      </c>
      <c r="N12" s="8"/>
      <c r="O12" s="8">
        <v>1781302295</v>
      </c>
      <c r="P12" s="8"/>
      <c r="Q12" s="8">
        <v>128600</v>
      </c>
      <c r="R12" s="8"/>
      <c r="S12" s="8">
        <v>1490000</v>
      </c>
      <c r="T12" s="8"/>
      <c r="U12" s="8">
        <v>166394038836</v>
      </c>
      <c r="V12" s="8"/>
      <c r="W12" s="8">
        <v>191374482500</v>
      </c>
      <c r="X12" s="5"/>
      <c r="Y12" s="7">
        <v>3.0196710195595954E-2</v>
      </c>
    </row>
    <row r="13" spans="1:25">
      <c r="A13" s="1" t="s">
        <v>19</v>
      </c>
      <c r="C13" s="8">
        <v>2065500</v>
      </c>
      <c r="D13" s="8"/>
      <c r="E13" s="8">
        <v>2814444156014</v>
      </c>
      <c r="F13" s="8"/>
      <c r="G13" s="8">
        <v>3261473555624</v>
      </c>
      <c r="H13" s="8"/>
      <c r="I13" s="8">
        <v>72600</v>
      </c>
      <c r="J13" s="8"/>
      <c r="K13" s="8">
        <v>113893554253</v>
      </c>
      <c r="L13" s="8"/>
      <c r="M13" s="8">
        <v>-46500</v>
      </c>
      <c r="N13" s="8"/>
      <c r="O13" s="8">
        <v>66863435723</v>
      </c>
      <c r="P13" s="8"/>
      <c r="Q13" s="8">
        <v>2091600</v>
      </c>
      <c r="R13" s="8"/>
      <c r="S13" s="8">
        <v>1495554</v>
      </c>
      <c r="T13" s="8"/>
      <c r="U13" s="8">
        <v>2864749130358</v>
      </c>
      <c r="V13" s="8"/>
      <c r="W13" s="8">
        <v>3124190620466</v>
      </c>
      <c r="X13" s="5"/>
      <c r="Y13" s="7">
        <v>0.4929616400766017</v>
      </c>
    </row>
    <row r="14" spans="1:25" ht="24.75" thickBot="1">
      <c r="A14" s="11"/>
      <c r="B14" s="11"/>
      <c r="C14" s="11"/>
      <c r="D14" s="11"/>
      <c r="E14" s="12">
        <f>SUM(E9:E13)</f>
        <v>5235378889829</v>
      </c>
      <c r="F14" s="11"/>
      <c r="G14" s="12">
        <f>SUM(G9:G13)</f>
        <v>6240486250222.75</v>
      </c>
      <c r="H14" s="11"/>
      <c r="I14" s="11"/>
      <c r="J14" s="11"/>
      <c r="K14" s="12">
        <f>SUM(K9:K13)</f>
        <v>184191084126</v>
      </c>
      <c r="L14" s="11"/>
      <c r="M14" s="11"/>
      <c r="N14" s="11"/>
      <c r="O14" s="12">
        <f>SUM(O9:O13)</f>
        <v>76228148223</v>
      </c>
      <c r="P14" s="11"/>
      <c r="Q14" s="11"/>
      <c r="R14" s="11"/>
      <c r="S14" s="11"/>
      <c r="T14" s="11"/>
      <c r="U14" s="12">
        <f>SUM(U9:U13)</f>
        <v>5348020941551</v>
      </c>
      <c r="V14" s="11"/>
      <c r="W14" s="12">
        <f>SUM(W9:W13)</f>
        <v>5994797957057.625</v>
      </c>
      <c r="X14" s="11"/>
      <c r="Y14" s="13">
        <f>SUM(Y9:Y13)</f>
        <v>0.94591073076014598</v>
      </c>
    </row>
    <row r="15" spans="1:25" ht="24.75" thickTop="1">
      <c r="G15" s="3"/>
      <c r="U15" s="3"/>
      <c r="W15" s="3"/>
    </row>
    <row r="16" spans="1:25">
      <c r="G16" s="3"/>
      <c r="Y16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L20"/>
  <sheetViews>
    <sheetView rightToLeft="1" topLeftCell="F1" workbookViewId="0">
      <selection activeCell="AK19" sqref="AK19"/>
    </sheetView>
  </sheetViews>
  <sheetFormatPr defaultRowHeight="24"/>
  <cols>
    <col min="1" max="1" width="29.71093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6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7.285156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85546875" style="1" bestFit="1" customWidth="1"/>
    <col min="28" max="28" width="1" style="1" customWidth="1"/>
    <col min="29" max="29" width="7.285156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8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8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8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6" spans="1:38" ht="24.75">
      <c r="A6" s="19" t="s">
        <v>21</v>
      </c>
      <c r="B6" s="19" t="s">
        <v>21</v>
      </c>
      <c r="C6" s="19" t="s">
        <v>21</v>
      </c>
      <c r="D6" s="19" t="s">
        <v>21</v>
      </c>
      <c r="E6" s="19" t="s">
        <v>21</v>
      </c>
      <c r="F6" s="19" t="s">
        <v>21</v>
      </c>
      <c r="G6" s="19" t="s">
        <v>21</v>
      </c>
      <c r="H6" s="19" t="s">
        <v>21</v>
      </c>
      <c r="I6" s="19" t="s">
        <v>21</v>
      </c>
      <c r="J6" s="19" t="s">
        <v>21</v>
      </c>
      <c r="K6" s="19" t="s">
        <v>21</v>
      </c>
      <c r="L6" s="19" t="s">
        <v>21</v>
      </c>
      <c r="M6" s="19" t="s">
        <v>21</v>
      </c>
      <c r="O6" s="19" t="s">
        <v>102</v>
      </c>
      <c r="P6" s="19" t="s">
        <v>4</v>
      </c>
      <c r="Q6" s="19" t="s">
        <v>4</v>
      </c>
      <c r="R6" s="19" t="s">
        <v>4</v>
      </c>
      <c r="S6" s="19" t="s">
        <v>4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19" t="s">
        <v>5</v>
      </c>
      <c r="AA6" s="19" t="s">
        <v>5</v>
      </c>
      <c r="AC6" s="19" t="s">
        <v>6</v>
      </c>
      <c r="AD6" s="19" t="s">
        <v>6</v>
      </c>
      <c r="AE6" s="19" t="s">
        <v>6</v>
      </c>
      <c r="AF6" s="19" t="s">
        <v>6</v>
      </c>
      <c r="AG6" s="19" t="s">
        <v>6</v>
      </c>
      <c r="AH6" s="19" t="s">
        <v>6</v>
      </c>
      <c r="AI6" s="19" t="s">
        <v>6</v>
      </c>
      <c r="AJ6" s="19" t="s">
        <v>6</v>
      </c>
      <c r="AK6" s="19" t="s">
        <v>6</v>
      </c>
    </row>
    <row r="7" spans="1:38" ht="24.75">
      <c r="A7" s="18" t="s">
        <v>22</v>
      </c>
      <c r="C7" s="18" t="s">
        <v>23</v>
      </c>
      <c r="E7" s="18" t="s">
        <v>24</v>
      </c>
      <c r="G7" s="18" t="s">
        <v>25</v>
      </c>
      <c r="I7" s="18" t="s">
        <v>26</v>
      </c>
      <c r="K7" s="18" t="s">
        <v>27</v>
      </c>
      <c r="M7" s="18" t="s">
        <v>20</v>
      </c>
      <c r="O7" s="18" t="s">
        <v>7</v>
      </c>
      <c r="Q7" s="18" t="s">
        <v>8</v>
      </c>
      <c r="S7" s="18" t="s">
        <v>9</v>
      </c>
      <c r="U7" s="19" t="s">
        <v>10</v>
      </c>
      <c r="V7" s="19" t="s">
        <v>10</v>
      </c>
      <c r="W7" s="19" t="s">
        <v>10</v>
      </c>
      <c r="Y7" s="19" t="s">
        <v>11</v>
      </c>
      <c r="Z7" s="19" t="s">
        <v>11</v>
      </c>
      <c r="AA7" s="19" t="s">
        <v>11</v>
      </c>
      <c r="AC7" s="18" t="s">
        <v>7</v>
      </c>
      <c r="AE7" s="18" t="s">
        <v>28</v>
      </c>
      <c r="AG7" s="18" t="s">
        <v>8</v>
      </c>
      <c r="AI7" s="18" t="s">
        <v>9</v>
      </c>
      <c r="AK7" s="18" t="s">
        <v>13</v>
      </c>
    </row>
    <row r="8" spans="1:38" ht="24.75">
      <c r="A8" s="19" t="s">
        <v>22</v>
      </c>
      <c r="C8" s="19" t="s">
        <v>23</v>
      </c>
      <c r="E8" s="19" t="s">
        <v>24</v>
      </c>
      <c r="G8" s="19" t="s">
        <v>25</v>
      </c>
      <c r="I8" s="19" t="s">
        <v>26</v>
      </c>
      <c r="K8" s="19" t="s">
        <v>27</v>
      </c>
      <c r="M8" s="19" t="s">
        <v>20</v>
      </c>
      <c r="O8" s="19" t="s">
        <v>7</v>
      </c>
      <c r="Q8" s="19" t="s">
        <v>8</v>
      </c>
      <c r="S8" s="19" t="s">
        <v>9</v>
      </c>
      <c r="U8" s="19" t="s">
        <v>7</v>
      </c>
      <c r="W8" s="19" t="s">
        <v>8</v>
      </c>
      <c r="Y8" s="19" t="s">
        <v>7</v>
      </c>
      <c r="AA8" s="19" t="s">
        <v>14</v>
      </c>
      <c r="AC8" s="19" t="s">
        <v>7</v>
      </c>
      <c r="AE8" s="19" t="s">
        <v>28</v>
      </c>
      <c r="AG8" s="19" t="s">
        <v>8</v>
      </c>
      <c r="AI8" s="19" t="s">
        <v>9</v>
      </c>
      <c r="AK8" s="19" t="s">
        <v>13</v>
      </c>
    </row>
    <row r="9" spans="1:38">
      <c r="A9" s="1" t="s">
        <v>29</v>
      </c>
      <c r="C9" s="5" t="s">
        <v>30</v>
      </c>
      <c r="D9" s="5"/>
      <c r="E9" s="5" t="s">
        <v>30</v>
      </c>
      <c r="F9" s="5"/>
      <c r="G9" s="5" t="s">
        <v>31</v>
      </c>
      <c r="H9" s="5"/>
      <c r="I9" s="5" t="s">
        <v>32</v>
      </c>
      <c r="J9" s="5"/>
      <c r="K9" s="6">
        <v>0</v>
      </c>
      <c r="L9" s="5"/>
      <c r="M9" s="6">
        <v>0</v>
      </c>
      <c r="N9" s="5"/>
      <c r="O9" s="6">
        <v>0</v>
      </c>
      <c r="P9" s="5"/>
      <c r="Q9" s="6">
        <v>0</v>
      </c>
      <c r="R9" s="5"/>
      <c r="S9" s="6">
        <v>0</v>
      </c>
      <c r="T9" s="5"/>
      <c r="U9" s="6">
        <v>100</v>
      </c>
      <c r="V9" s="5"/>
      <c r="W9" s="6">
        <v>88516039</v>
      </c>
      <c r="X9" s="5"/>
      <c r="Y9" s="6">
        <v>0</v>
      </c>
      <c r="Z9" s="5"/>
      <c r="AA9" s="6">
        <v>0</v>
      </c>
      <c r="AB9" s="5"/>
      <c r="AC9" s="6">
        <v>100</v>
      </c>
      <c r="AD9" s="5"/>
      <c r="AE9" s="6">
        <v>885000</v>
      </c>
      <c r="AF9" s="5"/>
      <c r="AG9" s="6">
        <v>88516039</v>
      </c>
      <c r="AH9" s="5"/>
      <c r="AI9" s="6">
        <v>88483959</v>
      </c>
      <c r="AJ9" s="5"/>
      <c r="AK9" s="7">
        <v>1.3961759331639181E-5</v>
      </c>
      <c r="AL9" s="5"/>
    </row>
    <row r="10" spans="1:38">
      <c r="A10" s="1" t="s">
        <v>33</v>
      </c>
      <c r="C10" s="5" t="s">
        <v>30</v>
      </c>
      <c r="D10" s="5"/>
      <c r="E10" s="5" t="s">
        <v>30</v>
      </c>
      <c r="F10" s="5"/>
      <c r="G10" s="5" t="s">
        <v>34</v>
      </c>
      <c r="H10" s="5"/>
      <c r="I10" s="5" t="s">
        <v>35</v>
      </c>
      <c r="J10" s="5"/>
      <c r="K10" s="6">
        <v>0</v>
      </c>
      <c r="L10" s="5"/>
      <c r="M10" s="6">
        <v>0</v>
      </c>
      <c r="N10" s="5"/>
      <c r="O10" s="6">
        <v>0</v>
      </c>
      <c r="P10" s="5"/>
      <c r="Q10" s="6">
        <v>0</v>
      </c>
      <c r="R10" s="5"/>
      <c r="S10" s="6">
        <v>0</v>
      </c>
      <c r="T10" s="5"/>
      <c r="U10" s="6">
        <v>60900</v>
      </c>
      <c r="V10" s="5"/>
      <c r="W10" s="6">
        <v>52047131828</v>
      </c>
      <c r="X10" s="5"/>
      <c r="Y10" s="6">
        <v>0</v>
      </c>
      <c r="Z10" s="5"/>
      <c r="AA10" s="6">
        <v>0</v>
      </c>
      <c r="AB10" s="5"/>
      <c r="AC10" s="6">
        <v>60900</v>
      </c>
      <c r="AD10" s="5"/>
      <c r="AE10" s="6">
        <v>854500</v>
      </c>
      <c r="AF10" s="5"/>
      <c r="AG10" s="6">
        <v>52047131828</v>
      </c>
      <c r="AH10" s="5"/>
      <c r="AI10" s="6">
        <v>52029617922</v>
      </c>
      <c r="AJ10" s="5"/>
      <c r="AK10" s="7">
        <v>8.2096801697594101E-3</v>
      </c>
      <c r="AL10" s="5"/>
    </row>
    <row r="11" spans="1:38">
      <c r="A11" s="1" t="s">
        <v>36</v>
      </c>
      <c r="C11" s="5" t="s">
        <v>30</v>
      </c>
      <c r="D11" s="5"/>
      <c r="E11" s="5" t="s">
        <v>30</v>
      </c>
      <c r="F11" s="5"/>
      <c r="G11" s="5" t="s">
        <v>37</v>
      </c>
      <c r="H11" s="5"/>
      <c r="I11" s="5" t="s">
        <v>38</v>
      </c>
      <c r="J11" s="5"/>
      <c r="K11" s="6">
        <v>0</v>
      </c>
      <c r="L11" s="5"/>
      <c r="M11" s="6">
        <v>0</v>
      </c>
      <c r="N11" s="5"/>
      <c r="O11" s="6">
        <v>0</v>
      </c>
      <c r="P11" s="5"/>
      <c r="Q11" s="6">
        <v>0</v>
      </c>
      <c r="R11" s="5"/>
      <c r="S11" s="6">
        <v>0</v>
      </c>
      <c r="T11" s="5"/>
      <c r="U11" s="6">
        <v>16800</v>
      </c>
      <c r="V11" s="5"/>
      <c r="W11" s="6">
        <v>10367855821</v>
      </c>
      <c r="X11" s="5"/>
      <c r="Y11" s="6">
        <v>0</v>
      </c>
      <c r="Z11" s="5"/>
      <c r="AA11" s="6">
        <v>0</v>
      </c>
      <c r="AB11" s="5"/>
      <c r="AC11" s="6">
        <v>16800</v>
      </c>
      <c r="AD11" s="5"/>
      <c r="AE11" s="6">
        <v>616530</v>
      </c>
      <c r="AF11" s="5"/>
      <c r="AG11" s="6">
        <v>10367855821</v>
      </c>
      <c r="AH11" s="5"/>
      <c r="AI11" s="6">
        <v>10355826666</v>
      </c>
      <c r="AJ11" s="5"/>
      <c r="AK11" s="7">
        <v>1.6340313117190358E-3</v>
      </c>
      <c r="AL11" s="5"/>
    </row>
    <row r="12" spans="1:38">
      <c r="A12" s="1" t="s">
        <v>39</v>
      </c>
      <c r="C12" s="5" t="s">
        <v>30</v>
      </c>
      <c r="D12" s="5"/>
      <c r="E12" s="5" t="s">
        <v>30</v>
      </c>
      <c r="F12" s="5"/>
      <c r="G12" s="5" t="s">
        <v>37</v>
      </c>
      <c r="H12" s="5"/>
      <c r="I12" s="5" t="s">
        <v>40</v>
      </c>
      <c r="J12" s="5"/>
      <c r="K12" s="6">
        <v>0</v>
      </c>
      <c r="L12" s="5"/>
      <c r="M12" s="6">
        <v>0</v>
      </c>
      <c r="N12" s="5"/>
      <c r="O12" s="6">
        <v>0</v>
      </c>
      <c r="P12" s="5"/>
      <c r="Q12" s="6">
        <v>0</v>
      </c>
      <c r="R12" s="5"/>
      <c r="S12" s="6">
        <v>0</v>
      </c>
      <c r="T12" s="5"/>
      <c r="U12" s="6">
        <v>51300</v>
      </c>
      <c r="V12" s="5"/>
      <c r="W12" s="6">
        <v>30559234805</v>
      </c>
      <c r="X12" s="5"/>
      <c r="Y12" s="6">
        <v>0</v>
      </c>
      <c r="Z12" s="5"/>
      <c r="AA12" s="6">
        <v>0</v>
      </c>
      <c r="AB12" s="5"/>
      <c r="AC12" s="6">
        <v>51300</v>
      </c>
      <c r="AD12" s="5"/>
      <c r="AE12" s="6">
        <v>595200</v>
      </c>
      <c r="AF12" s="5"/>
      <c r="AG12" s="6">
        <v>30559234805</v>
      </c>
      <c r="AH12" s="5"/>
      <c r="AI12" s="6">
        <v>30528225756</v>
      </c>
      <c r="AJ12" s="5"/>
      <c r="AK12" s="7">
        <v>4.8170057674207433E-3</v>
      </c>
      <c r="AL12" s="5"/>
    </row>
    <row r="13" spans="1:38">
      <c r="A13" s="1" t="s">
        <v>41</v>
      </c>
      <c r="C13" s="5" t="s">
        <v>30</v>
      </c>
      <c r="D13" s="5"/>
      <c r="E13" s="5" t="s">
        <v>30</v>
      </c>
      <c r="F13" s="5"/>
      <c r="G13" s="5" t="s">
        <v>37</v>
      </c>
      <c r="H13" s="5"/>
      <c r="I13" s="5" t="s">
        <v>42</v>
      </c>
      <c r="J13" s="5"/>
      <c r="K13" s="6">
        <v>0</v>
      </c>
      <c r="L13" s="5"/>
      <c r="M13" s="6">
        <v>0</v>
      </c>
      <c r="N13" s="5"/>
      <c r="O13" s="6">
        <v>0</v>
      </c>
      <c r="P13" s="5"/>
      <c r="Q13" s="6">
        <v>0</v>
      </c>
      <c r="R13" s="5"/>
      <c r="S13" s="6">
        <v>0</v>
      </c>
      <c r="T13" s="5"/>
      <c r="U13" s="6">
        <v>74000</v>
      </c>
      <c r="V13" s="5"/>
      <c r="W13" s="6">
        <v>46302676808</v>
      </c>
      <c r="X13" s="5"/>
      <c r="Y13" s="6">
        <v>0</v>
      </c>
      <c r="Z13" s="5"/>
      <c r="AA13" s="6">
        <v>0</v>
      </c>
      <c r="AB13" s="5"/>
      <c r="AC13" s="6">
        <v>74000</v>
      </c>
      <c r="AD13" s="5"/>
      <c r="AE13" s="6">
        <v>626300</v>
      </c>
      <c r="AF13" s="5"/>
      <c r="AG13" s="6">
        <v>46302676808</v>
      </c>
      <c r="AH13" s="5"/>
      <c r="AI13" s="6">
        <v>46337799751</v>
      </c>
      <c r="AJ13" s="5"/>
      <c r="AK13" s="7">
        <v>7.3115761929363043E-3</v>
      </c>
      <c r="AL13" s="5"/>
    </row>
    <row r="14" spans="1:38">
      <c r="A14" s="1" t="s">
        <v>43</v>
      </c>
      <c r="C14" s="5" t="s">
        <v>30</v>
      </c>
      <c r="D14" s="5"/>
      <c r="E14" s="5" t="s">
        <v>30</v>
      </c>
      <c r="F14" s="5"/>
      <c r="G14" s="5" t="s">
        <v>44</v>
      </c>
      <c r="H14" s="5"/>
      <c r="I14" s="5" t="s">
        <v>45</v>
      </c>
      <c r="J14" s="5"/>
      <c r="K14" s="6">
        <v>0</v>
      </c>
      <c r="L14" s="5"/>
      <c r="M14" s="6">
        <v>0</v>
      </c>
      <c r="N14" s="5"/>
      <c r="O14" s="6">
        <v>0</v>
      </c>
      <c r="P14" s="5"/>
      <c r="Q14" s="6">
        <v>0</v>
      </c>
      <c r="R14" s="5"/>
      <c r="S14" s="6">
        <v>0</v>
      </c>
      <c r="T14" s="5"/>
      <c r="U14" s="6">
        <v>20000</v>
      </c>
      <c r="V14" s="5"/>
      <c r="W14" s="6">
        <v>11854841288</v>
      </c>
      <c r="X14" s="5"/>
      <c r="Y14" s="6">
        <v>0</v>
      </c>
      <c r="Z14" s="5"/>
      <c r="AA14" s="6">
        <v>0</v>
      </c>
      <c r="AB14" s="5"/>
      <c r="AC14" s="6">
        <v>20000</v>
      </c>
      <c r="AD14" s="5"/>
      <c r="AE14" s="6">
        <v>592010</v>
      </c>
      <c r="AF14" s="5"/>
      <c r="AG14" s="6">
        <v>11854841288</v>
      </c>
      <c r="AH14" s="5"/>
      <c r="AI14" s="6">
        <v>11838053965</v>
      </c>
      <c r="AJ14" s="5"/>
      <c r="AK14" s="7">
        <v>1.8679098706951727E-3</v>
      </c>
      <c r="AL14" s="5"/>
    </row>
    <row r="15" spans="1:38">
      <c r="A15" s="1" t="s">
        <v>46</v>
      </c>
      <c r="C15" s="5" t="s">
        <v>30</v>
      </c>
      <c r="D15" s="5"/>
      <c r="E15" s="5" t="s">
        <v>30</v>
      </c>
      <c r="F15" s="5"/>
      <c r="G15" s="5" t="s">
        <v>47</v>
      </c>
      <c r="H15" s="5"/>
      <c r="I15" s="5" t="s">
        <v>48</v>
      </c>
      <c r="J15" s="5"/>
      <c r="K15" s="6">
        <v>0</v>
      </c>
      <c r="L15" s="5"/>
      <c r="M15" s="6">
        <v>0</v>
      </c>
      <c r="N15" s="5"/>
      <c r="O15" s="6">
        <v>0</v>
      </c>
      <c r="P15" s="5"/>
      <c r="Q15" s="6">
        <v>0</v>
      </c>
      <c r="R15" s="5"/>
      <c r="S15" s="6">
        <v>0</v>
      </c>
      <c r="T15" s="5"/>
      <c r="U15" s="6">
        <v>500</v>
      </c>
      <c r="V15" s="5"/>
      <c r="W15" s="6">
        <v>451006728</v>
      </c>
      <c r="X15" s="5"/>
      <c r="Y15" s="6">
        <v>0</v>
      </c>
      <c r="Z15" s="5"/>
      <c r="AA15" s="6">
        <v>0</v>
      </c>
      <c r="AB15" s="5"/>
      <c r="AC15" s="6">
        <v>500</v>
      </c>
      <c r="AD15" s="5"/>
      <c r="AE15" s="6">
        <v>910800</v>
      </c>
      <c r="AF15" s="5"/>
      <c r="AG15" s="6">
        <v>451006728</v>
      </c>
      <c r="AH15" s="5"/>
      <c r="AI15" s="6">
        <v>455317458</v>
      </c>
      <c r="AJ15" s="5"/>
      <c r="AK15" s="7">
        <v>7.184390074691088E-5</v>
      </c>
      <c r="AL15" s="5"/>
    </row>
    <row r="16" spans="1:38">
      <c r="A16" s="1" t="s">
        <v>49</v>
      </c>
      <c r="C16" s="5" t="s">
        <v>30</v>
      </c>
      <c r="D16" s="5"/>
      <c r="E16" s="5" t="s">
        <v>30</v>
      </c>
      <c r="F16" s="5"/>
      <c r="G16" s="5" t="s">
        <v>37</v>
      </c>
      <c r="H16" s="5"/>
      <c r="I16" s="5" t="s">
        <v>40</v>
      </c>
      <c r="J16" s="5"/>
      <c r="K16" s="6">
        <v>0</v>
      </c>
      <c r="L16" s="5"/>
      <c r="M16" s="6">
        <v>0</v>
      </c>
      <c r="N16" s="5"/>
      <c r="O16" s="6">
        <v>0</v>
      </c>
      <c r="P16" s="5"/>
      <c r="Q16" s="6">
        <v>0</v>
      </c>
      <c r="R16" s="5"/>
      <c r="S16" s="6">
        <v>0</v>
      </c>
      <c r="T16" s="5"/>
      <c r="U16" s="6">
        <v>50000</v>
      </c>
      <c r="V16" s="5"/>
      <c r="W16" s="6">
        <v>31772485708</v>
      </c>
      <c r="X16" s="5"/>
      <c r="Y16" s="6">
        <v>0</v>
      </c>
      <c r="Z16" s="5"/>
      <c r="AA16" s="6">
        <v>0</v>
      </c>
      <c r="AB16" s="5"/>
      <c r="AC16" s="6">
        <v>50000</v>
      </c>
      <c r="AD16" s="5"/>
      <c r="AE16" s="6">
        <v>636560</v>
      </c>
      <c r="AF16" s="5"/>
      <c r="AG16" s="6">
        <v>31772485708</v>
      </c>
      <c r="AH16" s="5"/>
      <c r="AI16" s="6">
        <v>31822231175</v>
      </c>
      <c r="AJ16" s="5"/>
      <c r="AK16" s="7">
        <v>5.0211850609118373E-3</v>
      </c>
      <c r="AL16" s="5"/>
    </row>
    <row r="17" spans="3:38" ht="24.75" thickBot="1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0">
        <f>SUM(Q9:Q16)</f>
        <v>0</v>
      </c>
      <c r="R17" s="5"/>
      <c r="S17" s="10">
        <f>SUM(S9:S16)</f>
        <v>0</v>
      </c>
      <c r="T17" s="5"/>
      <c r="U17" s="5"/>
      <c r="V17" s="5"/>
      <c r="W17" s="10">
        <f>SUM(W9:W16)</f>
        <v>183443749025</v>
      </c>
      <c r="X17" s="5"/>
      <c r="Y17" s="5"/>
      <c r="Z17" s="5"/>
      <c r="AA17" s="10">
        <f>SUM(AA9:AA16)</f>
        <v>0</v>
      </c>
      <c r="AB17" s="5"/>
      <c r="AC17" s="5"/>
      <c r="AD17" s="5"/>
      <c r="AE17" s="5"/>
      <c r="AF17" s="5"/>
      <c r="AG17" s="10">
        <f>SUM(AG9:AG16)</f>
        <v>183443749025</v>
      </c>
      <c r="AH17" s="5"/>
      <c r="AI17" s="10">
        <f>SUM(AI9:AI16)</f>
        <v>183455556652</v>
      </c>
      <c r="AJ17" s="5"/>
      <c r="AK17" s="14">
        <f>SUM(AK9:AK16)</f>
        <v>2.8947194033521056E-2</v>
      </c>
      <c r="AL17" s="5"/>
    </row>
    <row r="18" spans="3:38" ht="24.75" thickTop="1">
      <c r="AG18" s="3"/>
      <c r="AI18" s="3"/>
    </row>
    <row r="19" spans="3:38">
      <c r="AG19" s="3"/>
      <c r="AH19" s="3"/>
      <c r="AI19" s="3"/>
      <c r="AK19" s="3"/>
    </row>
    <row r="20" spans="3:38">
      <c r="AK20" s="3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2"/>
  <sheetViews>
    <sheetView rightToLeft="1" workbookViewId="0">
      <selection activeCell="S12" sqref="S12"/>
    </sheetView>
  </sheetViews>
  <sheetFormatPr defaultRowHeight="2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6.57031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4.7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4.75">
      <c r="A6" s="18" t="s">
        <v>51</v>
      </c>
      <c r="C6" s="19" t="s">
        <v>52</v>
      </c>
      <c r="D6" s="19" t="s">
        <v>52</v>
      </c>
      <c r="E6" s="19" t="s">
        <v>52</v>
      </c>
      <c r="F6" s="19" t="s">
        <v>52</v>
      </c>
      <c r="G6" s="19" t="s">
        <v>52</v>
      </c>
      <c r="H6" s="19" t="s">
        <v>52</v>
      </c>
      <c r="I6" s="19" t="s">
        <v>52</v>
      </c>
      <c r="K6" s="19" t="s">
        <v>102</v>
      </c>
      <c r="M6" s="19" t="s">
        <v>5</v>
      </c>
      <c r="N6" s="19" t="s">
        <v>5</v>
      </c>
      <c r="O6" s="19" t="s">
        <v>5</v>
      </c>
      <c r="Q6" s="19" t="s">
        <v>6</v>
      </c>
      <c r="R6" s="19" t="s">
        <v>6</v>
      </c>
      <c r="S6" s="19" t="s">
        <v>6</v>
      </c>
    </row>
    <row r="7" spans="1:19" ht="24.75">
      <c r="A7" s="19" t="s">
        <v>51</v>
      </c>
      <c r="C7" s="19" t="s">
        <v>53</v>
      </c>
      <c r="E7" s="19" t="s">
        <v>54</v>
      </c>
      <c r="G7" s="19" t="s">
        <v>55</v>
      </c>
      <c r="I7" s="19" t="s">
        <v>27</v>
      </c>
      <c r="K7" s="19" t="s">
        <v>56</v>
      </c>
      <c r="M7" s="19" t="s">
        <v>57</v>
      </c>
      <c r="O7" s="19" t="s">
        <v>58</v>
      </c>
      <c r="Q7" s="19" t="s">
        <v>56</v>
      </c>
      <c r="S7" s="19" t="s">
        <v>50</v>
      </c>
    </row>
    <row r="8" spans="1:19">
      <c r="A8" s="1" t="s">
        <v>59</v>
      </c>
      <c r="C8" s="5" t="s">
        <v>60</v>
      </c>
      <c r="D8" s="5"/>
      <c r="E8" s="5" t="s">
        <v>61</v>
      </c>
      <c r="F8" s="5"/>
      <c r="G8" s="5" t="s">
        <v>62</v>
      </c>
      <c r="H8" s="5"/>
      <c r="I8" s="6">
        <v>8</v>
      </c>
      <c r="J8" s="5"/>
      <c r="K8" s="6">
        <v>1221930</v>
      </c>
      <c r="L8" s="5"/>
      <c r="M8" s="6">
        <v>217738549</v>
      </c>
      <c r="N8" s="5"/>
      <c r="O8" s="6">
        <v>0</v>
      </c>
      <c r="P8" s="5"/>
      <c r="Q8" s="6">
        <v>218960479</v>
      </c>
      <c r="R8" s="5"/>
      <c r="S8" s="7">
        <v>3.4549465750491963E-5</v>
      </c>
    </row>
    <row r="9" spans="1:19">
      <c r="A9" s="1" t="s">
        <v>63</v>
      </c>
      <c r="C9" s="5" t="s">
        <v>64</v>
      </c>
      <c r="D9" s="5"/>
      <c r="E9" s="5" t="s">
        <v>61</v>
      </c>
      <c r="F9" s="5"/>
      <c r="G9" s="5" t="s">
        <v>65</v>
      </c>
      <c r="H9" s="5"/>
      <c r="I9" s="6">
        <v>8</v>
      </c>
      <c r="J9" s="5"/>
      <c r="K9" s="6">
        <v>340343974214</v>
      </c>
      <c r="L9" s="5"/>
      <c r="M9" s="6">
        <v>599898728446</v>
      </c>
      <c r="N9" s="5"/>
      <c r="O9" s="6">
        <v>782633340000</v>
      </c>
      <c r="P9" s="5"/>
      <c r="Q9" s="6">
        <v>157609362660</v>
      </c>
      <c r="R9" s="5"/>
      <c r="S9" s="7">
        <v>2.4868959467240374E-2</v>
      </c>
    </row>
    <row r="10" spans="1:19" ht="24.75" thickBot="1">
      <c r="C10" s="5"/>
      <c r="D10" s="5"/>
      <c r="E10" s="5"/>
      <c r="F10" s="5"/>
      <c r="G10" s="5"/>
      <c r="H10" s="5"/>
      <c r="I10" s="5"/>
      <c r="J10" s="5"/>
      <c r="K10" s="10">
        <f>SUM(K8:K9)</f>
        <v>340345196144</v>
      </c>
      <c r="L10" s="5"/>
      <c r="M10" s="10">
        <f>SUM(M8:M9)</f>
        <v>600116466995</v>
      </c>
      <c r="N10" s="5"/>
      <c r="O10" s="10">
        <f>SUM(O8:O9)</f>
        <v>782633340000</v>
      </c>
      <c r="P10" s="5"/>
      <c r="Q10" s="10">
        <f>SUM(Q8:Q9)</f>
        <v>157828323139</v>
      </c>
      <c r="R10" s="5"/>
      <c r="S10" s="14">
        <f>SUM(S8:S9)</f>
        <v>2.4903508932990866E-2</v>
      </c>
    </row>
    <row r="11" spans="1:19" ht="24.75" thickTop="1"/>
    <row r="12" spans="1:19">
      <c r="S12" s="3"/>
    </row>
  </sheetData>
  <mergeCells count="17">
    <mergeCell ref="G7"/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K11"/>
  <sheetViews>
    <sheetView rightToLeft="1" workbookViewId="0">
      <selection activeCell="N19" sqref="N19"/>
    </sheetView>
  </sheetViews>
  <sheetFormatPr defaultRowHeight="24"/>
  <cols>
    <col min="1" max="1" width="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0" width="18" style="1" bestFit="1" customWidth="1"/>
    <col min="11" max="11" width="11.28515625" style="1" bestFit="1" customWidth="1"/>
    <col min="12" max="16384" width="9.140625" style="1"/>
  </cols>
  <sheetData>
    <row r="2" spans="1:11" ht="24.75">
      <c r="A2" s="17" t="s">
        <v>0</v>
      </c>
      <c r="B2" s="17"/>
      <c r="C2" s="17"/>
      <c r="D2" s="17"/>
      <c r="E2" s="17"/>
      <c r="F2" s="17"/>
      <c r="G2" s="17"/>
    </row>
    <row r="3" spans="1:11" ht="24.75">
      <c r="A3" s="17" t="s">
        <v>66</v>
      </c>
      <c r="B3" s="17"/>
      <c r="C3" s="17"/>
      <c r="D3" s="17"/>
      <c r="E3" s="17"/>
      <c r="F3" s="17"/>
      <c r="G3" s="17"/>
    </row>
    <row r="4" spans="1:11" ht="24.75">
      <c r="A4" s="17" t="s">
        <v>2</v>
      </c>
      <c r="B4" s="17"/>
      <c r="C4" s="17"/>
      <c r="D4" s="17"/>
      <c r="E4" s="17"/>
      <c r="F4" s="17"/>
      <c r="G4" s="17"/>
    </row>
    <row r="6" spans="1:11" ht="24.75">
      <c r="A6" s="19" t="s">
        <v>70</v>
      </c>
      <c r="C6" s="19" t="s">
        <v>56</v>
      </c>
      <c r="E6" s="19" t="s">
        <v>90</v>
      </c>
      <c r="G6" s="19" t="s">
        <v>13</v>
      </c>
      <c r="J6" s="3"/>
    </row>
    <row r="7" spans="1:11">
      <c r="A7" s="1" t="s">
        <v>99</v>
      </c>
      <c r="C7" s="8">
        <f>'سرمایه‌گذاری در سهام'!I17</f>
        <v>-353651229067</v>
      </c>
      <c r="D7" s="5"/>
      <c r="E7" s="7">
        <f>C7/$C$10</f>
        <v>1.0008144720197119</v>
      </c>
      <c r="F7" s="5"/>
      <c r="G7" s="7">
        <v>-5.5802129599240163E-2</v>
      </c>
      <c r="J7" s="3"/>
      <c r="K7" s="3"/>
    </row>
    <row r="8" spans="1:11">
      <c r="A8" s="1" t="s">
        <v>100</v>
      </c>
      <c r="C8" s="8">
        <f>'سرمایه‌گذاری در اوراق بهادار'!I18</f>
        <v>11807627</v>
      </c>
      <c r="D8" s="5"/>
      <c r="E8" s="7">
        <f t="shared" ref="E8:E9" si="0">C8/$C$10</f>
        <v>-3.3414966527860956E-5</v>
      </c>
      <c r="F8" s="5"/>
      <c r="G8" s="7">
        <v>1.8631088427198964E-6</v>
      </c>
      <c r="J8" s="3"/>
    </row>
    <row r="9" spans="1:11">
      <c r="A9" s="1" t="s">
        <v>101</v>
      </c>
      <c r="C9" s="8">
        <f>'درآمد سپرده بانکی'!E10</f>
        <v>275996995</v>
      </c>
      <c r="D9" s="5"/>
      <c r="E9" s="7">
        <f t="shared" si="0"/>
        <v>-7.8105705318394698E-4</v>
      </c>
      <c r="F9" s="5"/>
      <c r="G9" s="7">
        <v>4.3549177319762815E-5</v>
      </c>
      <c r="J9" s="3"/>
    </row>
    <row r="10" spans="1:11" ht="24.75" thickBot="1">
      <c r="C10" s="15">
        <f>SUM(C7:C9)</f>
        <v>-353363424445</v>
      </c>
      <c r="D10" s="5"/>
      <c r="E10" s="14">
        <f>SUM(E7:E9)</f>
        <v>1.0000000000000002</v>
      </c>
      <c r="F10" s="5"/>
      <c r="G10" s="14">
        <f>SUM(G7:G9)</f>
        <v>-5.5756717313077686E-2</v>
      </c>
    </row>
    <row r="11" spans="1:11" ht="24.75" thickTop="1">
      <c r="C11" s="5"/>
      <c r="D11" s="5"/>
      <c r="E11" s="5"/>
      <c r="F11" s="5"/>
      <c r="G11" s="5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12"/>
  <sheetViews>
    <sheetView rightToLeft="1" workbookViewId="0">
      <selection activeCell="E18" sqref="E18"/>
    </sheetView>
  </sheetViews>
  <sheetFormatPr defaultRowHeight="24"/>
  <cols>
    <col min="1" max="1" width="31.4257812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21" ht="24.75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2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21" ht="24.75">
      <c r="A6" s="19" t="s">
        <v>67</v>
      </c>
      <c r="B6" s="19" t="s">
        <v>67</v>
      </c>
      <c r="C6" s="19" t="s">
        <v>67</v>
      </c>
      <c r="D6" s="19" t="s">
        <v>67</v>
      </c>
      <c r="E6" s="19" t="s">
        <v>67</v>
      </c>
      <c r="F6" s="19" t="s">
        <v>67</v>
      </c>
      <c r="G6" s="19" t="s">
        <v>67</v>
      </c>
      <c r="I6" s="19" t="s">
        <v>68</v>
      </c>
      <c r="J6" s="19" t="s">
        <v>68</v>
      </c>
      <c r="K6" s="19" t="s">
        <v>68</v>
      </c>
      <c r="L6" s="19" t="s">
        <v>68</v>
      </c>
      <c r="M6" s="19" t="s">
        <v>68</v>
      </c>
      <c r="O6" s="19" t="s">
        <v>69</v>
      </c>
      <c r="P6" s="19" t="s">
        <v>69</v>
      </c>
      <c r="Q6" s="19" t="s">
        <v>69</v>
      </c>
      <c r="R6" s="19" t="s">
        <v>69</v>
      </c>
      <c r="S6" s="19" t="s">
        <v>69</v>
      </c>
    </row>
    <row r="7" spans="1:21" ht="24.75">
      <c r="A7" s="19" t="s">
        <v>70</v>
      </c>
      <c r="C7" s="19" t="s">
        <v>71</v>
      </c>
      <c r="E7" s="19" t="s">
        <v>26</v>
      </c>
      <c r="G7" s="19" t="s">
        <v>27</v>
      </c>
      <c r="I7" s="19" t="s">
        <v>72</v>
      </c>
      <c r="K7" s="19" t="s">
        <v>73</v>
      </c>
      <c r="M7" s="19" t="s">
        <v>74</v>
      </c>
      <c r="O7" s="19" t="s">
        <v>72</v>
      </c>
      <c r="Q7" s="19" t="s">
        <v>73</v>
      </c>
      <c r="S7" s="19" t="s">
        <v>74</v>
      </c>
    </row>
    <row r="8" spans="1:21">
      <c r="A8" s="1" t="s">
        <v>75</v>
      </c>
      <c r="C8" s="5">
        <v>0</v>
      </c>
      <c r="D8" s="5"/>
      <c r="E8" s="5" t="s">
        <v>77</v>
      </c>
      <c r="F8" s="5"/>
      <c r="G8" s="6">
        <v>16</v>
      </c>
      <c r="H8" s="5"/>
      <c r="I8" s="6">
        <v>0</v>
      </c>
      <c r="J8" s="5"/>
      <c r="K8" s="5">
        <v>0</v>
      </c>
      <c r="L8" s="5"/>
      <c r="M8" s="6">
        <v>0</v>
      </c>
      <c r="N8" s="5"/>
      <c r="O8" s="6">
        <v>2191420630</v>
      </c>
      <c r="P8" s="5"/>
      <c r="Q8" s="5">
        <v>0</v>
      </c>
      <c r="R8" s="5"/>
      <c r="S8" s="6">
        <v>2191420630</v>
      </c>
      <c r="T8" s="5"/>
      <c r="U8" s="5"/>
    </row>
    <row r="9" spans="1:21">
      <c r="A9" s="1" t="s">
        <v>59</v>
      </c>
      <c r="C9" s="6">
        <v>9</v>
      </c>
      <c r="D9" s="5"/>
      <c r="E9" s="5" t="s">
        <v>103</v>
      </c>
      <c r="F9" s="5"/>
      <c r="G9" s="6">
        <v>8</v>
      </c>
      <c r="H9" s="5"/>
      <c r="I9" s="6">
        <v>217738549</v>
      </c>
      <c r="J9" s="5"/>
      <c r="K9" s="6">
        <v>0</v>
      </c>
      <c r="L9" s="5"/>
      <c r="M9" s="6">
        <v>217738549</v>
      </c>
      <c r="N9" s="5"/>
      <c r="O9" s="6">
        <v>1564953729</v>
      </c>
      <c r="P9" s="5"/>
      <c r="Q9" s="6">
        <v>0</v>
      </c>
      <c r="R9" s="5"/>
      <c r="S9" s="6">
        <v>1564953729</v>
      </c>
      <c r="T9" s="5"/>
      <c r="U9" s="5"/>
    </row>
    <row r="10" spans="1:21">
      <c r="A10" s="1" t="s">
        <v>63</v>
      </c>
      <c r="C10" s="6">
        <v>17</v>
      </c>
      <c r="D10" s="5"/>
      <c r="E10" s="5" t="s">
        <v>103</v>
      </c>
      <c r="F10" s="5"/>
      <c r="G10" s="6">
        <v>8</v>
      </c>
      <c r="H10" s="5"/>
      <c r="I10" s="6">
        <v>58258446</v>
      </c>
      <c r="J10" s="5"/>
      <c r="K10" s="6">
        <v>0</v>
      </c>
      <c r="L10" s="5"/>
      <c r="M10" s="6">
        <v>58258446</v>
      </c>
      <c r="N10" s="5"/>
      <c r="O10" s="6">
        <v>359249630</v>
      </c>
      <c r="P10" s="5"/>
      <c r="Q10" s="6">
        <v>0</v>
      </c>
      <c r="R10" s="5"/>
      <c r="S10" s="6">
        <v>359249630</v>
      </c>
      <c r="T10" s="5"/>
      <c r="U10" s="5"/>
    </row>
    <row r="11" spans="1:21" ht="24.75" thickBot="1">
      <c r="I11" s="10">
        <f>SUM(I8:I10)</f>
        <v>275996995</v>
      </c>
      <c r="K11" s="9">
        <f>SUM(K8:K10)</f>
        <v>0</v>
      </c>
      <c r="M11" s="10">
        <f>SUM(M8:M10)</f>
        <v>275996995</v>
      </c>
      <c r="O11" s="10">
        <f>SUM(O8:O10)</f>
        <v>4115623989</v>
      </c>
      <c r="Q11" s="9">
        <f>SUM(Q8:Q10)</f>
        <v>0</v>
      </c>
      <c r="S11" s="10">
        <f>SUM(S8:S10)</f>
        <v>4115623989</v>
      </c>
    </row>
    <row r="12" spans="1:21" ht="24.75" thickTop="1"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28"/>
  <sheetViews>
    <sheetView rightToLeft="1" workbookViewId="0">
      <selection activeCell="I27" sqref="I27"/>
    </sheetView>
  </sheetViews>
  <sheetFormatPr defaultRowHeight="24"/>
  <cols>
    <col min="1" max="1" width="31.425781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8" t="s">
        <v>3</v>
      </c>
      <c r="C6" s="19" t="s">
        <v>68</v>
      </c>
      <c r="D6" s="19" t="s">
        <v>68</v>
      </c>
      <c r="E6" s="19" t="s">
        <v>68</v>
      </c>
      <c r="F6" s="19" t="s">
        <v>68</v>
      </c>
      <c r="G6" s="19" t="s">
        <v>68</v>
      </c>
      <c r="H6" s="19" t="s">
        <v>68</v>
      </c>
      <c r="I6" s="19" t="s">
        <v>68</v>
      </c>
      <c r="K6" s="19" t="s">
        <v>69</v>
      </c>
      <c r="L6" s="19" t="s">
        <v>69</v>
      </c>
      <c r="M6" s="19" t="s">
        <v>69</v>
      </c>
      <c r="N6" s="19" t="s">
        <v>69</v>
      </c>
      <c r="O6" s="19" t="s">
        <v>69</v>
      </c>
      <c r="P6" s="19" t="s">
        <v>69</v>
      </c>
      <c r="Q6" s="19" t="s">
        <v>69</v>
      </c>
    </row>
    <row r="7" spans="1:17" ht="24.75">
      <c r="A7" s="19" t="s">
        <v>3</v>
      </c>
      <c r="C7" s="19" t="s">
        <v>7</v>
      </c>
      <c r="E7" s="19" t="s">
        <v>78</v>
      </c>
      <c r="G7" s="19" t="s">
        <v>79</v>
      </c>
      <c r="I7" s="19" t="s">
        <v>80</v>
      </c>
      <c r="K7" s="19" t="s">
        <v>7</v>
      </c>
      <c r="M7" s="19" t="s">
        <v>78</v>
      </c>
      <c r="O7" s="19" t="s">
        <v>79</v>
      </c>
      <c r="Q7" s="19" t="s">
        <v>80</v>
      </c>
    </row>
    <row r="8" spans="1:17">
      <c r="A8" s="1" t="s">
        <v>16</v>
      </c>
      <c r="C8" s="6">
        <v>652700</v>
      </c>
      <c r="D8" s="5"/>
      <c r="E8" s="8">
        <v>971959882259</v>
      </c>
      <c r="F8" s="8"/>
      <c r="G8" s="8">
        <v>1028946391314</v>
      </c>
      <c r="H8" s="8"/>
      <c r="I8" s="8">
        <f>E8-G8</f>
        <v>-56986509055</v>
      </c>
      <c r="J8" s="8"/>
      <c r="K8" s="8">
        <v>652700</v>
      </c>
      <c r="L8" s="8"/>
      <c r="M8" s="8">
        <v>971959882259</v>
      </c>
      <c r="N8" s="8"/>
      <c r="O8" s="8">
        <v>914941076178</v>
      </c>
      <c r="P8" s="8"/>
      <c r="Q8" s="8">
        <f>M8-O8</f>
        <v>57018806081</v>
      </c>
    </row>
    <row r="9" spans="1:17">
      <c r="A9" s="1" t="s">
        <v>19</v>
      </c>
      <c r="C9" s="6">
        <v>2091600</v>
      </c>
      <c r="D9" s="5"/>
      <c r="E9" s="8">
        <v>3124190620467</v>
      </c>
      <c r="F9" s="8"/>
      <c r="G9" s="8">
        <v>3311778529969</v>
      </c>
      <c r="H9" s="8"/>
      <c r="I9" s="8">
        <f t="shared" ref="I9:I20" si="0">E9-G9</f>
        <v>-187587909502</v>
      </c>
      <c r="J9" s="8"/>
      <c r="K9" s="8">
        <v>2091600</v>
      </c>
      <c r="L9" s="8"/>
      <c r="M9" s="8">
        <v>3124190620467</v>
      </c>
      <c r="N9" s="8"/>
      <c r="O9" s="8">
        <v>2864749130358</v>
      </c>
      <c r="P9" s="8"/>
      <c r="Q9" s="8">
        <f t="shared" ref="Q9:Q20" si="1">M9-O9</f>
        <v>259441490109</v>
      </c>
    </row>
    <row r="10" spans="1:17">
      <c r="A10" s="1" t="s">
        <v>18</v>
      </c>
      <c r="C10" s="6">
        <v>128600</v>
      </c>
      <c r="D10" s="5"/>
      <c r="E10" s="8">
        <v>191374482500</v>
      </c>
      <c r="F10" s="8"/>
      <c r="G10" s="8">
        <v>203768652524</v>
      </c>
      <c r="H10" s="8"/>
      <c r="I10" s="8">
        <f t="shared" si="0"/>
        <v>-12394170024</v>
      </c>
      <c r="J10" s="8"/>
      <c r="K10" s="8">
        <v>128600</v>
      </c>
      <c r="L10" s="8"/>
      <c r="M10" s="8">
        <v>191374482500</v>
      </c>
      <c r="N10" s="8"/>
      <c r="O10" s="8">
        <v>166394038836</v>
      </c>
      <c r="P10" s="8"/>
      <c r="Q10" s="8">
        <f t="shared" si="1"/>
        <v>24980443664</v>
      </c>
    </row>
    <row r="11" spans="1:17">
      <c r="A11" s="1" t="s">
        <v>17</v>
      </c>
      <c r="C11" s="6">
        <v>285400</v>
      </c>
      <c r="D11" s="5"/>
      <c r="E11" s="8">
        <v>424289728058</v>
      </c>
      <c r="F11" s="8"/>
      <c r="G11" s="8">
        <v>452746133449</v>
      </c>
      <c r="H11" s="8"/>
      <c r="I11" s="8">
        <f>E11-G11</f>
        <v>-28456405391</v>
      </c>
      <c r="J11" s="8"/>
      <c r="K11" s="8">
        <v>285400</v>
      </c>
      <c r="L11" s="8"/>
      <c r="M11" s="8">
        <v>424289728058</v>
      </c>
      <c r="N11" s="8"/>
      <c r="O11" s="8">
        <v>371123103920</v>
      </c>
      <c r="P11" s="8"/>
      <c r="Q11" s="8">
        <f t="shared" si="1"/>
        <v>53166624138</v>
      </c>
    </row>
    <row r="12" spans="1:17">
      <c r="A12" s="1" t="s">
        <v>15</v>
      </c>
      <c r="C12" s="6">
        <v>861100</v>
      </c>
      <c r="D12" s="5"/>
      <c r="E12" s="8">
        <v>1282983243775</v>
      </c>
      <c r="F12" s="8"/>
      <c r="G12" s="8">
        <v>1355681613877</v>
      </c>
      <c r="H12" s="8"/>
      <c r="I12" s="8">
        <f t="shared" si="0"/>
        <v>-72698370102</v>
      </c>
      <c r="J12" s="8"/>
      <c r="K12" s="8">
        <v>861100</v>
      </c>
      <c r="L12" s="8"/>
      <c r="M12" s="8">
        <v>1282983243775</v>
      </c>
      <c r="N12" s="8"/>
      <c r="O12" s="8">
        <v>1075808036623</v>
      </c>
      <c r="P12" s="8"/>
      <c r="Q12" s="8">
        <f t="shared" si="1"/>
        <v>207175207152</v>
      </c>
    </row>
    <row r="13" spans="1:17">
      <c r="A13" s="1" t="s">
        <v>36</v>
      </c>
      <c r="C13" s="6">
        <v>16800</v>
      </c>
      <c r="D13" s="5"/>
      <c r="E13" s="8">
        <v>10355826666</v>
      </c>
      <c r="F13" s="8"/>
      <c r="G13" s="8">
        <v>10367855821</v>
      </c>
      <c r="H13" s="8"/>
      <c r="I13" s="8">
        <f t="shared" si="0"/>
        <v>-12029155</v>
      </c>
      <c r="J13" s="8"/>
      <c r="K13" s="8">
        <v>16800</v>
      </c>
      <c r="L13" s="8"/>
      <c r="M13" s="8">
        <v>10355826666</v>
      </c>
      <c r="N13" s="8"/>
      <c r="O13" s="8">
        <v>10367855821</v>
      </c>
      <c r="P13" s="8"/>
      <c r="Q13" s="8">
        <f t="shared" si="1"/>
        <v>-12029155</v>
      </c>
    </row>
    <row r="14" spans="1:17">
      <c r="A14" s="1" t="s">
        <v>33</v>
      </c>
      <c r="C14" s="6">
        <v>60900</v>
      </c>
      <c r="D14" s="5"/>
      <c r="E14" s="8">
        <v>52029617922</v>
      </c>
      <c r="F14" s="8"/>
      <c r="G14" s="8">
        <v>52047131828</v>
      </c>
      <c r="H14" s="8"/>
      <c r="I14" s="8">
        <f t="shared" si="0"/>
        <v>-17513906</v>
      </c>
      <c r="J14" s="8"/>
      <c r="K14" s="8">
        <v>60900</v>
      </c>
      <c r="L14" s="8"/>
      <c r="M14" s="8">
        <v>52029617922</v>
      </c>
      <c r="N14" s="8"/>
      <c r="O14" s="8">
        <v>52047131828</v>
      </c>
      <c r="P14" s="8"/>
      <c r="Q14" s="8">
        <f t="shared" si="1"/>
        <v>-17513906</v>
      </c>
    </row>
    <row r="15" spans="1:17">
      <c r="A15" s="1" t="s">
        <v>29</v>
      </c>
      <c r="C15" s="6">
        <v>100</v>
      </c>
      <c r="D15" s="5"/>
      <c r="E15" s="8">
        <v>88483959</v>
      </c>
      <c r="F15" s="8"/>
      <c r="G15" s="8">
        <v>88516039</v>
      </c>
      <c r="H15" s="8"/>
      <c r="I15" s="8">
        <f t="shared" si="0"/>
        <v>-32080</v>
      </c>
      <c r="J15" s="8"/>
      <c r="K15" s="8">
        <v>100</v>
      </c>
      <c r="L15" s="8"/>
      <c r="M15" s="8">
        <v>88483959</v>
      </c>
      <c r="N15" s="8"/>
      <c r="O15" s="8">
        <v>88516039</v>
      </c>
      <c r="P15" s="8"/>
      <c r="Q15" s="8">
        <f t="shared" si="1"/>
        <v>-32080</v>
      </c>
    </row>
    <row r="16" spans="1:17">
      <c r="A16" s="1" t="s">
        <v>43</v>
      </c>
      <c r="C16" s="6">
        <v>20000</v>
      </c>
      <c r="D16" s="5"/>
      <c r="E16" s="8">
        <v>11838053963</v>
      </c>
      <c r="F16" s="8"/>
      <c r="G16" s="8">
        <v>11854841288</v>
      </c>
      <c r="H16" s="8"/>
      <c r="I16" s="8">
        <f t="shared" si="0"/>
        <v>-16787325</v>
      </c>
      <c r="J16" s="8"/>
      <c r="K16" s="8">
        <v>20000</v>
      </c>
      <c r="L16" s="8"/>
      <c r="M16" s="8">
        <v>11838053963</v>
      </c>
      <c r="N16" s="8"/>
      <c r="O16" s="8">
        <v>11854841288</v>
      </c>
      <c r="P16" s="8"/>
      <c r="Q16" s="8">
        <f t="shared" si="1"/>
        <v>-16787325</v>
      </c>
    </row>
    <row r="17" spans="1:17">
      <c r="A17" s="1" t="s">
        <v>49</v>
      </c>
      <c r="C17" s="6">
        <v>50000</v>
      </c>
      <c r="D17" s="5"/>
      <c r="E17" s="8">
        <v>31822231175</v>
      </c>
      <c r="F17" s="8"/>
      <c r="G17" s="8">
        <v>31772485708</v>
      </c>
      <c r="H17" s="8"/>
      <c r="I17" s="8">
        <f t="shared" si="0"/>
        <v>49745467</v>
      </c>
      <c r="J17" s="8"/>
      <c r="K17" s="8">
        <v>50000</v>
      </c>
      <c r="L17" s="8"/>
      <c r="M17" s="8">
        <v>31822231175</v>
      </c>
      <c r="N17" s="8"/>
      <c r="O17" s="8">
        <v>31772485708</v>
      </c>
      <c r="P17" s="8"/>
      <c r="Q17" s="8">
        <f t="shared" si="1"/>
        <v>49745467</v>
      </c>
    </row>
    <row r="18" spans="1:17">
      <c r="A18" s="1" t="s">
        <v>41</v>
      </c>
      <c r="C18" s="6">
        <v>74000</v>
      </c>
      <c r="D18" s="5"/>
      <c r="E18" s="8">
        <v>46337799751</v>
      </c>
      <c r="F18" s="8"/>
      <c r="G18" s="8">
        <v>46302676808</v>
      </c>
      <c r="H18" s="8"/>
      <c r="I18" s="8">
        <f t="shared" si="0"/>
        <v>35122943</v>
      </c>
      <c r="J18" s="8"/>
      <c r="K18" s="8">
        <v>74000</v>
      </c>
      <c r="L18" s="8"/>
      <c r="M18" s="8">
        <v>46337799751</v>
      </c>
      <c r="N18" s="8"/>
      <c r="O18" s="8">
        <v>46302676808</v>
      </c>
      <c r="P18" s="8"/>
      <c r="Q18" s="8">
        <f t="shared" si="1"/>
        <v>35122943</v>
      </c>
    </row>
    <row r="19" spans="1:17">
      <c r="A19" s="1" t="s">
        <v>39</v>
      </c>
      <c r="C19" s="6">
        <v>51300</v>
      </c>
      <c r="D19" s="5"/>
      <c r="E19" s="8">
        <v>30528225758</v>
      </c>
      <c r="F19" s="8"/>
      <c r="G19" s="8">
        <v>30559234805</v>
      </c>
      <c r="H19" s="8"/>
      <c r="I19" s="8">
        <f t="shared" si="0"/>
        <v>-31009047</v>
      </c>
      <c r="J19" s="8"/>
      <c r="K19" s="8">
        <v>51300</v>
      </c>
      <c r="L19" s="8"/>
      <c r="M19" s="8">
        <v>30528225758</v>
      </c>
      <c r="N19" s="8"/>
      <c r="O19" s="8">
        <v>30559234805</v>
      </c>
      <c r="P19" s="8"/>
      <c r="Q19" s="8">
        <f t="shared" si="1"/>
        <v>-31009047</v>
      </c>
    </row>
    <row r="20" spans="1:17">
      <c r="A20" s="1" t="s">
        <v>46</v>
      </c>
      <c r="C20" s="6">
        <v>500</v>
      </c>
      <c r="D20" s="5"/>
      <c r="E20" s="8">
        <v>455317458</v>
      </c>
      <c r="F20" s="8"/>
      <c r="G20" s="8">
        <v>451006728</v>
      </c>
      <c r="H20" s="8"/>
      <c r="I20" s="8">
        <f t="shared" si="0"/>
        <v>4310730</v>
      </c>
      <c r="J20" s="8"/>
      <c r="K20" s="8">
        <v>500</v>
      </c>
      <c r="L20" s="8"/>
      <c r="M20" s="8">
        <v>455317458</v>
      </c>
      <c r="N20" s="8"/>
      <c r="O20" s="8">
        <v>451006728</v>
      </c>
      <c r="P20" s="8"/>
      <c r="Q20" s="8">
        <f t="shared" si="1"/>
        <v>4310730</v>
      </c>
    </row>
    <row r="21" spans="1:17" ht="24.75" thickBot="1">
      <c r="C21" s="5"/>
      <c r="D21" s="5"/>
      <c r="E21" s="15">
        <f>SUM(E8:E20)</f>
        <v>6178253513711</v>
      </c>
      <c r="F21" s="8"/>
      <c r="G21" s="15">
        <f>SUM(G8:G20)</f>
        <v>6536365070158</v>
      </c>
      <c r="H21" s="8"/>
      <c r="I21" s="15">
        <f>SUM(I8:I20)</f>
        <v>-358111556447</v>
      </c>
      <c r="J21" s="8"/>
      <c r="K21" s="8"/>
      <c r="L21" s="8"/>
      <c r="M21" s="15">
        <f>SUM(M8:M20)</f>
        <v>6178253513711</v>
      </c>
      <c r="N21" s="8"/>
      <c r="O21" s="15">
        <f>SUM(O8:O20)</f>
        <v>5576459134940</v>
      </c>
      <c r="P21" s="8"/>
      <c r="Q21" s="15">
        <f>SUM(Q8:Q20)</f>
        <v>601794378771</v>
      </c>
    </row>
    <row r="22" spans="1:17" ht="24.75" thickTop="1">
      <c r="C22" s="5"/>
      <c r="D22" s="5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>
      <c r="G23" s="6"/>
      <c r="H23" s="5"/>
      <c r="I23" s="6"/>
      <c r="J23" s="5"/>
      <c r="K23" s="5"/>
      <c r="L23" s="5"/>
      <c r="M23" s="5"/>
      <c r="N23" s="5"/>
      <c r="O23" s="6"/>
      <c r="P23" s="5"/>
      <c r="Q23" s="6"/>
    </row>
    <row r="24" spans="1:17"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>
      <c r="G27" s="6"/>
      <c r="H27" s="5"/>
      <c r="I27" s="6"/>
      <c r="J27" s="5"/>
      <c r="K27" s="5"/>
      <c r="L27" s="5"/>
      <c r="M27" s="5"/>
      <c r="N27" s="5"/>
      <c r="O27" s="6"/>
      <c r="P27" s="5"/>
      <c r="Q27" s="6"/>
    </row>
    <row r="28" spans="1:17"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26"/>
  <sheetViews>
    <sheetView rightToLeft="1" workbookViewId="0">
      <selection activeCell="G30" sqref="G30"/>
    </sheetView>
  </sheetViews>
  <sheetFormatPr defaultRowHeight="24"/>
  <cols>
    <col min="1" max="1" width="31.42578125" style="1" bestFit="1" customWidth="1"/>
    <col min="2" max="2" width="1" style="1" customWidth="1"/>
    <col min="3" max="3" width="8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4.75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4.75">
      <c r="A6" s="18" t="s">
        <v>3</v>
      </c>
      <c r="C6" s="19" t="s">
        <v>68</v>
      </c>
      <c r="D6" s="19" t="s">
        <v>68</v>
      </c>
      <c r="E6" s="19" t="s">
        <v>68</v>
      </c>
      <c r="F6" s="19" t="s">
        <v>68</v>
      </c>
      <c r="G6" s="19" t="s">
        <v>68</v>
      </c>
      <c r="H6" s="19" t="s">
        <v>68</v>
      </c>
      <c r="I6" s="19" t="s">
        <v>68</v>
      </c>
      <c r="K6" s="19" t="s">
        <v>69</v>
      </c>
      <c r="L6" s="19" t="s">
        <v>69</v>
      </c>
      <c r="M6" s="19" t="s">
        <v>69</v>
      </c>
      <c r="N6" s="19" t="s">
        <v>69</v>
      </c>
      <c r="O6" s="19" t="s">
        <v>69</v>
      </c>
      <c r="P6" s="19" t="s">
        <v>69</v>
      </c>
      <c r="Q6" s="19" t="s">
        <v>69</v>
      </c>
    </row>
    <row r="7" spans="1:17" ht="24.75">
      <c r="A7" s="19" t="s">
        <v>3</v>
      </c>
      <c r="C7" s="19" t="s">
        <v>7</v>
      </c>
      <c r="E7" s="19" t="s">
        <v>78</v>
      </c>
      <c r="G7" s="19" t="s">
        <v>79</v>
      </c>
      <c r="I7" s="19" t="s">
        <v>81</v>
      </c>
      <c r="K7" s="19" t="s">
        <v>7</v>
      </c>
      <c r="M7" s="19" t="s">
        <v>78</v>
      </c>
      <c r="O7" s="19" t="s">
        <v>79</v>
      </c>
      <c r="Q7" s="19" t="s">
        <v>81</v>
      </c>
    </row>
    <row r="8" spans="1:17">
      <c r="A8" s="1" t="s">
        <v>19</v>
      </c>
      <c r="C8" s="8">
        <v>46500</v>
      </c>
      <c r="D8" s="8"/>
      <c r="E8" s="8">
        <v>66863435723</v>
      </c>
      <c r="F8" s="8"/>
      <c r="G8" s="8">
        <v>63588579909</v>
      </c>
      <c r="H8" s="8"/>
      <c r="I8" s="8">
        <v>3274855814</v>
      </c>
      <c r="J8" s="8"/>
      <c r="K8" s="8">
        <v>124600</v>
      </c>
      <c r="L8" s="8"/>
      <c r="M8" s="8">
        <v>175244898696</v>
      </c>
      <c r="N8" s="8"/>
      <c r="O8" s="8">
        <v>161505615544</v>
      </c>
      <c r="P8" s="8"/>
      <c r="Q8" s="8">
        <v>13739283152</v>
      </c>
    </row>
    <row r="9" spans="1:17">
      <c r="A9" s="1" t="s">
        <v>18</v>
      </c>
      <c r="C9" s="8">
        <v>1200</v>
      </c>
      <c r="D9" s="8"/>
      <c r="E9" s="8">
        <v>1781302295</v>
      </c>
      <c r="F9" s="8"/>
      <c r="G9" s="8">
        <v>1551868487</v>
      </c>
      <c r="H9" s="8"/>
      <c r="I9" s="8">
        <v>229433808</v>
      </c>
      <c r="J9" s="8"/>
      <c r="K9" s="8">
        <v>86900</v>
      </c>
      <c r="L9" s="8"/>
      <c r="M9" s="8">
        <v>117287297238</v>
      </c>
      <c r="N9" s="8"/>
      <c r="O9" s="8">
        <v>106320832345</v>
      </c>
      <c r="P9" s="8"/>
      <c r="Q9" s="8">
        <v>10966464893</v>
      </c>
    </row>
    <row r="10" spans="1:17">
      <c r="A10" s="1" t="s">
        <v>17</v>
      </c>
      <c r="C10" s="8">
        <v>1300</v>
      </c>
      <c r="D10" s="8"/>
      <c r="E10" s="8">
        <v>1961747950</v>
      </c>
      <c r="F10" s="8"/>
      <c r="G10" s="8">
        <v>1687860887</v>
      </c>
      <c r="H10" s="8"/>
      <c r="I10" s="8">
        <v>273887063</v>
      </c>
      <c r="J10" s="8"/>
      <c r="K10" s="8">
        <v>48300</v>
      </c>
      <c r="L10" s="8"/>
      <c r="M10" s="8">
        <v>57607317685</v>
      </c>
      <c r="N10" s="8"/>
      <c r="O10" s="8">
        <v>59384278025</v>
      </c>
      <c r="P10" s="8"/>
      <c r="Q10" s="8">
        <v>-1776960340</v>
      </c>
    </row>
    <row r="11" spans="1:17">
      <c r="A11" s="1" t="s">
        <v>15</v>
      </c>
      <c r="C11" s="8">
        <v>2600</v>
      </c>
      <c r="D11" s="8"/>
      <c r="E11" s="8">
        <v>3811923656</v>
      </c>
      <c r="F11" s="8"/>
      <c r="G11" s="8">
        <v>3246991862</v>
      </c>
      <c r="H11" s="8"/>
      <c r="I11" s="8">
        <v>564931794</v>
      </c>
      <c r="J11" s="8"/>
      <c r="K11" s="8">
        <v>172300</v>
      </c>
      <c r="L11" s="8"/>
      <c r="M11" s="8">
        <v>239220413218</v>
      </c>
      <c r="N11" s="8"/>
      <c r="O11" s="8">
        <v>213376696682</v>
      </c>
      <c r="P11" s="8"/>
      <c r="Q11" s="8">
        <v>25843716536</v>
      </c>
    </row>
    <row r="12" spans="1:17">
      <c r="A12" s="1" t="s">
        <v>16</v>
      </c>
      <c r="C12" s="8">
        <v>1200</v>
      </c>
      <c r="D12" s="8"/>
      <c r="E12" s="8">
        <v>1809738599</v>
      </c>
      <c r="F12" s="8"/>
      <c r="G12" s="8">
        <v>1680712071</v>
      </c>
      <c r="H12" s="8"/>
      <c r="I12" s="8">
        <v>129026528</v>
      </c>
      <c r="J12" s="8"/>
      <c r="K12" s="8">
        <v>14400</v>
      </c>
      <c r="L12" s="8"/>
      <c r="M12" s="8">
        <v>17828587706</v>
      </c>
      <c r="N12" s="8"/>
      <c r="O12" s="8">
        <v>18684387361</v>
      </c>
      <c r="P12" s="8"/>
      <c r="Q12" s="8">
        <v>-855799655</v>
      </c>
    </row>
    <row r="13" spans="1:17">
      <c r="A13" s="1" t="s">
        <v>82</v>
      </c>
      <c r="C13" s="8">
        <v>0</v>
      </c>
      <c r="D13" s="8"/>
      <c r="E13" s="8">
        <v>0</v>
      </c>
      <c r="F13" s="8"/>
      <c r="G13" s="8">
        <v>0</v>
      </c>
      <c r="H13" s="8"/>
      <c r="I13" s="8">
        <v>0</v>
      </c>
      <c r="J13" s="8"/>
      <c r="K13" s="8">
        <v>1334800</v>
      </c>
      <c r="L13" s="8"/>
      <c r="M13" s="8">
        <v>1610350149980</v>
      </c>
      <c r="N13" s="8"/>
      <c r="O13" s="8">
        <v>1648380773183</v>
      </c>
      <c r="P13" s="8"/>
      <c r="Q13" s="8">
        <v>-38030623203</v>
      </c>
    </row>
    <row r="14" spans="1:17">
      <c r="A14" s="1" t="s">
        <v>83</v>
      </c>
      <c r="C14" s="8">
        <v>0</v>
      </c>
      <c r="D14" s="8"/>
      <c r="E14" s="8">
        <v>0</v>
      </c>
      <c r="F14" s="8"/>
      <c r="G14" s="8">
        <v>0</v>
      </c>
      <c r="H14" s="8"/>
      <c r="I14" s="8">
        <v>0</v>
      </c>
      <c r="J14" s="8"/>
      <c r="K14" s="8">
        <v>147000</v>
      </c>
      <c r="L14" s="8"/>
      <c r="M14" s="8">
        <v>174768256338</v>
      </c>
      <c r="N14" s="8"/>
      <c r="O14" s="8">
        <v>180640792757</v>
      </c>
      <c r="P14" s="8"/>
      <c r="Q14" s="8">
        <v>-5872536419</v>
      </c>
    </row>
    <row r="15" spans="1:17">
      <c r="A15" s="1" t="s">
        <v>84</v>
      </c>
      <c r="C15" s="8">
        <v>0</v>
      </c>
      <c r="D15" s="8"/>
      <c r="E15" s="8">
        <v>0</v>
      </c>
      <c r="F15" s="8"/>
      <c r="G15" s="8">
        <v>0</v>
      </c>
      <c r="H15" s="8"/>
      <c r="I15" s="8">
        <v>0</v>
      </c>
      <c r="J15" s="8"/>
      <c r="K15" s="8">
        <v>931900</v>
      </c>
      <c r="L15" s="8"/>
      <c r="M15" s="8">
        <v>1143652379882</v>
      </c>
      <c r="N15" s="8"/>
      <c r="O15" s="8">
        <v>1143580403636</v>
      </c>
      <c r="P15" s="8"/>
      <c r="Q15" s="8">
        <v>71976246</v>
      </c>
    </row>
    <row r="16" spans="1:17">
      <c r="A16" s="1" t="s">
        <v>85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v>0</v>
      </c>
      <c r="J16" s="8"/>
      <c r="K16" s="8">
        <v>14601</v>
      </c>
      <c r="L16" s="8"/>
      <c r="M16" s="8">
        <v>450545769</v>
      </c>
      <c r="N16" s="8"/>
      <c r="O16" s="8">
        <v>452144569</v>
      </c>
      <c r="P16" s="8"/>
      <c r="Q16" s="8">
        <v>-1598800</v>
      </c>
    </row>
    <row r="17" spans="1:17">
      <c r="A17" s="1" t="s">
        <v>75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v>0</v>
      </c>
      <c r="J17" s="8"/>
      <c r="K17" s="8">
        <v>18500</v>
      </c>
      <c r="L17" s="8"/>
      <c r="M17" s="8">
        <v>18500000000</v>
      </c>
      <c r="N17" s="8"/>
      <c r="O17" s="8">
        <v>17756799496</v>
      </c>
      <c r="P17" s="8"/>
      <c r="Q17" s="8">
        <v>743200504</v>
      </c>
    </row>
    <row r="18" spans="1:17">
      <c r="A18" s="1" t="s">
        <v>86</v>
      </c>
      <c r="C18" s="8">
        <v>0</v>
      </c>
      <c r="D18" s="8"/>
      <c r="E18" s="8">
        <v>0</v>
      </c>
      <c r="F18" s="8"/>
      <c r="G18" s="8">
        <v>0</v>
      </c>
      <c r="H18" s="8"/>
      <c r="I18" s="8">
        <v>0</v>
      </c>
      <c r="J18" s="8"/>
      <c r="K18" s="8">
        <v>15000</v>
      </c>
      <c r="L18" s="8"/>
      <c r="M18" s="8">
        <v>15000000000</v>
      </c>
      <c r="N18" s="8"/>
      <c r="O18" s="8">
        <v>13992478403</v>
      </c>
      <c r="P18" s="8"/>
      <c r="Q18" s="8">
        <v>1007521597</v>
      </c>
    </row>
    <row r="19" spans="1:17" ht="24.75" thickBot="1">
      <c r="C19" s="8"/>
      <c r="D19" s="8"/>
      <c r="E19" s="15">
        <f>SUM(E8:E18)</f>
        <v>76228148223</v>
      </c>
      <c r="F19" s="8"/>
      <c r="G19" s="15">
        <f>SUM(G8:G18)</f>
        <v>71756013216</v>
      </c>
      <c r="H19" s="8"/>
      <c r="I19" s="15">
        <f>SUM(I8:I18)</f>
        <v>4472135007</v>
      </c>
      <c r="J19" s="8"/>
      <c r="K19" s="8"/>
      <c r="L19" s="8"/>
      <c r="M19" s="15">
        <f>SUM(M8:M18)</f>
        <v>3569909846512</v>
      </c>
      <c r="N19" s="8"/>
      <c r="O19" s="15">
        <f>SUM(O8:O18)</f>
        <v>3564075202001</v>
      </c>
      <c r="P19" s="8"/>
      <c r="Q19" s="15">
        <f>SUM(Q8:Q18)</f>
        <v>5834644511</v>
      </c>
    </row>
    <row r="20" spans="1:17" ht="24.75" thickTop="1"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>
      <c r="E21" s="5"/>
      <c r="F21" s="5"/>
      <c r="G21" s="6"/>
      <c r="H21" s="5"/>
      <c r="I21" s="6"/>
      <c r="J21" s="5"/>
      <c r="K21" s="5"/>
      <c r="L21" s="5"/>
      <c r="M21" s="5"/>
      <c r="N21" s="5"/>
      <c r="O21" s="6"/>
      <c r="P21" s="5"/>
      <c r="Q21" s="6"/>
    </row>
    <row r="22" spans="1:17" s="5" customFormat="1"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4" spans="1:17"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>
      <c r="E25" s="5"/>
      <c r="F25" s="5"/>
      <c r="G25" s="5"/>
      <c r="H25" s="5"/>
      <c r="I25" s="5"/>
      <c r="J25" s="5"/>
      <c r="K25" s="5"/>
      <c r="L25" s="5"/>
      <c r="M25" s="5"/>
      <c r="N25" s="5"/>
      <c r="O25" s="6"/>
      <c r="P25" s="5"/>
      <c r="Q25" s="6"/>
    </row>
    <row r="26" spans="1:17"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8"/>
  <sheetViews>
    <sheetView rightToLeft="1" workbookViewId="0">
      <selection activeCell="U15" sqref="U15"/>
    </sheetView>
  </sheetViews>
  <sheetFormatPr defaultRowHeight="24"/>
  <cols>
    <col min="1" max="1" width="39.57031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6.85546875" style="1" bestFit="1" customWidth="1"/>
    <col min="18" max="18" width="1" style="1" customWidth="1"/>
    <col min="19" max="19" width="28.5703125" style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4.75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4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4.75">
      <c r="A6" s="18" t="s">
        <v>3</v>
      </c>
      <c r="C6" s="19" t="s">
        <v>68</v>
      </c>
      <c r="D6" s="19" t="s">
        <v>68</v>
      </c>
      <c r="E6" s="19" t="s">
        <v>68</v>
      </c>
      <c r="F6" s="19" t="s">
        <v>68</v>
      </c>
      <c r="G6" s="19" t="s">
        <v>68</v>
      </c>
      <c r="H6" s="19" t="s">
        <v>68</v>
      </c>
      <c r="I6" s="19" t="s">
        <v>68</v>
      </c>
      <c r="J6" s="19" t="s">
        <v>68</v>
      </c>
      <c r="K6" s="19" t="s">
        <v>68</v>
      </c>
      <c r="M6" s="19" t="s">
        <v>69</v>
      </c>
      <c r="N6" s="19" t="s">
        <v>69</v>
      </c>
      <c r="O6" s="19" t="s">
        <v>69</v>
      </c>
      <c r="P6" s="19" t="s">
        <v>69</v>
      </c>
      <c r="Q6" s="19" t="s">
        <v>69</v>
      </c>
      <c r="R6" s="19" t="s">
        <v>69</v>
      </c>
      <c r="S6" s="19" t="s">
        <v>69</v>
      </c>
      <c r="T6" s="19" t="s">
        <v>69</v>
      </c>
      <c r="U6" s="19" t="s">
        <v>69</v>
      </c>
    </row>
    <row r="7" spans="1:21" ht="24.75">
      <c r="A7" s="19" t="s">
        <v>3</v>
      </c>
      <c r="C7" s="19" t="s">
        <v>87</v>
      </c>
      <c r="E7" s="19" t="s">
        <v>88</v>
      </c>
      <c r="G7" s="19" t="s">
        <v>89</v>
      </c>
      <c r="I7" s="19" t="s">
        <v>56</v>
      </c>
      <c r="K7" s="19" t="s">
        <v>90</v>
      </c>
      <c r="M7" s="19" t="s">
        <v>87</v>
      </c>
      <c r="O7" s="19" t="s">
        <v>88</v>
      </c>
      <c r="Q7" s="19" t="s">
        <v>89</v>
      </c>
      <c r="S7" s="19" t="s">
        <v>56</v>
      </c>
      <c r="U7" s="19" t="s">
        <v>90</v>
      </c>
    </row>
    <row r="8" spans="1:21">
      <c r="A8" s="1" t="s">
        <v>19</v>
      </c>
      <c r="C8" s="8">
        <v>0</v>
      </c>
      <c r="D8" s="8"/>
      <c r="E8" s="8">
        <v>-187587909502</v>
      </c>
      <c r="F8" s="8"/>
      <c r="G8" s="8">
        <v>3274855814</v>
      </c>
      <c r="H8" s="8"/>
      <c r="I8" s="8">
        <f>C8+E8+G8</f>
        <v>-184313053688</v>
      </c>
      <c r="J8" s="8"/>
      <c r="K8" s="7">
        <f>I8/$I$17</f>
        <v>0.52117181714383776</v>
      </c>
      <c r="L8" s="8"/>
      <c r="M8" s="8">
        <v>0</v>
      </c>
      <c r="N8" s="8"/>
      <c r="O8" s="8">
        <v>259441490109</v>
      </c>
      <c r="P8" s="8"/>
      <c r="Q8" s="8">
        <v>13739283152</v>
      </c>
      <c r="R8" s="8"/>
      <c r="S8" s="8">
        <f>M8+O8+Q8</f>
        <v>273180773261</v>
      </c>
      <c r="T8" s="8"/>
      <c r="U8" s="7">
        <f>S8/$S$17</f>
        <v>0.45089269033269586</v>
      </c>
    </row>
    <row r="9" spans="1:21">
      <c r="A9" s="1" t="s">
        <v>18</v>
      </c>
      <c r="C9" s="8">
        <v>0</v>
      </c>
      <c r="D9" s="8"/>
      <c r="E9" s="8">
        <v>-12394170024</v>
      </c>
      <c r="F9" s="8"/>
      <c r="G9" s="8">
        <v>229433808</v>
      </c>
      <c r="H9" s="8"/>
      <c r="I9" s="8">
        <f t="shared" ref="I9:I16" si="0">C9+E9+G9</f>
        <v>-12164736216</v>
      </c>
      <c r="J9" s="8"/>
      <c r="K9" s="7">
        <f t="shared" ref="K9:K16" si="1">I9/$I$17</f>
        <v>3.439755107904733E-2</v>
      </c>
      <c r="L9" s="8"/>
      <c r="M9" s="8">
        <v>0</v>
      </c>
      <c r="N9" s="8"/>
      <c r="O9" s="8">
        <v>24980443664</v>
      </c>
      <c r="P9" s="8"/>
      <c r="Q9" s="8">
        <v>10966464893</v>
      </c>
      <c r="R9" s="8"/>
      <c r="S9" s="8">
        <f t="shared" ref="S9:S16" si="2">M9+O9+Q9</f>
        <v>35946908557</v>
      </c>
      <c r="T9" s="8"/>
      <c r="U9" s="7">
        <f t="shared" ref="U9:U16" si="3">S9/$S$17</f>
        <v>5.9331402114905209E-2</v>
      </c>
    </row>
    <row r="10" spans="1:21">
      <c r="A10" s="1" t="s">
        <v>17</v>
      </c>
      <c r="C10" s="8">
        <v>0</v>
      </c>
      <c r="D10" s="8"/>
      <c r="E10" s="8">
        <v>-28456405391</v>
      </c>
      <c r="F10" s="8"/>
      <c r="G10" s="8">
        <v>273887063</v>
      </c>
      <c r="H10" s="8"/>
      <c r="I10" s="8">
        <f t="shared" si="0"/>
        <v>-28182518328</v>
      </c>
      <c r="J10" s="8"/>
      <c r="K10" s="7">
        <f t="shared" si="1"/>
        <v>7.9690146708526671E-2</v>
      </c>
      <c r="L10" s="8"/>
      <c r="M10" s="8">
        <v>0</v>
      </c>
      <c r="N10" s="8"/>
      <c r="O10" s="8">
        <v>53166624137</v>
      </c>
      <c r="P10" s="8"/>
      <c r="Q10" s="8">
        <v>-1776960340</v>
      </c>
      <c r="R10" s="8"/>
      <c r="S10" s="8">
        <f t="shared" si="2"/>
        <v>51389663797</v>
      </c>
      <c r="T10" s="8"/>
      <c r="U10" s="7">
        <f t="shared" si="3"/>
        <v>8.482011192853614E-2</v>
      </c>
    </row>
    <row r="11" spans="1:21">
      <c r="A11" s="1" t="s">
        <v>15</v>
      </c>
      <c r="C11" s="8">
        <v>0</v>
      </c>
      <c r="D11" s="8"/>
      <c r="E11" s="8">
        <v>-72698370102</v>
      </c>
      <c r="F11" s="8"/>
      <c r="G11" s="8">
        <v>564931794</v>
      </c>
      <c r="H11" s="8"/>
      <c r="I11" s="8">
        <f t="shared" si="0"/>
        <v>-72133438308</v>
      </c>
      <c r="J11" s="8"/>
      <c r="K11" s="7">
        <f t="shared" si="1"/>
        <v>0.2039677297271153</v>
      </c>
      <c r="L11" s="8"/>
      <c r="M11" s="8">
        <v>0</v>
      </c>
      <c r="N11" s="8"/>
      <c r="O11" s="8">
        <v>207175207152</v>
      </c>
      <c r="P11" s="8"/>
      <c r="Q11" s="8">
        <v>25843716536</v>
      </c>
      <c r="R11" s="8"/>
      <c r="S11" s="8">
        <f t="shared" si="2"/>
        <v>233018923688</v>
      </c>
      <c r="T11" s="8"/>
      <c r="U11" s="7">
        <f t="shared" si="3"/>
        <v>0.38460440735237877</v>
      </c>
    </row>
    <row r="12" spans="1:21">
      <c r="A12" s="1" t="s">
        <v>16</v>
      </c>
      <c r="C12" s="8">
        <v>0</v>
      </c>
      <c r="D12" s="8"/>
      <c r="E12" s="8">
        <v>-56986509055</v>
      </c>
      <c r="F12" s="8"/>
      <c r="G12" s="8">
        <v>129026528</v>
      </c>
      <c r="H12" s="8"/>
      <c r="I12" s="8">
        <f>C12+E12+G12</f>
        <v>-56857482527</v>
      </c>
      <c r="J12" s="8"/>
      <c r="K12" s="7">
        <f t="shared" si="1"/>
        <v>0.16077275534147295</v>
      </c>
      <c r="L12" s="8"/>
      <c r="M12" s="8">
        <v>0</v>
      </c>
      <c r="N12" s="8"/>
      <c r="O12" s="8">
        <v>57018806082</v>
      </c>
      <c r="P12" s="8"/>
      <c r="Q12" s="8">
        <v>-855799655</v>
      </c>
      <c r="R12" s="8"/>
      <c r="S12" s="8">
        <f t="shared" si="2"/>
        <v>56163006427</v>
      </c>
      <c r="T12" s="8"/>
      <c r="U12" s="7">
        <f t="shared" si="3"/>
        <v>9.2698650650820766E-2</v>
      </c>
    </row>
    <row r="13" spans="1:21">
      <c r="A13" s="1" t="s">
        <v>82</v>
      </c>
      <c r="C13" s="8">
        <v>0</v>
      </c>
      <c r="D13" s="8"/>
      <c r="E13" s="8">
        <v>0</v>
      </c>
      <c r="F13" s="8"/>
      <c r="G13" s="8">
        <v>0</v>
      </c>
      <c r="H13" s="8"/>
      <c r="I13" s="8">
        <f t="shared" si="0"/>
        <v>0</v>
      </c>
      <c r="J13" s="8"/>
      <c r="K13" s="7">
        <f t="shared" si="1"/>
        <v>0</v>
      </c>
      <c r="L13" s="8"/>
      <c r="M13" s="8">
        <v>0</v>
      </c>
      <c r="N13" s="8"/>
      <c r="O13" s="8">
        <v>0</v>
      </c>
      <c r="P13" s="8"/>
      <c r="Q13" s="8">
        <v>-38030623203</v>
      </c>
      <c r="R13" s="8"/>
      <c r="S13" s="8">
        <f t="shared" si="2"/>
        <v>-38030623203</v>
      </c>
      <c r="T13" s="8"/>
      <c r="U13" s="7">
        <f t="shared" si="3"/>
        <v>-6.2770632816997643E-2</v>
      </c>
    </row>
    <row r="14" spans="1:21">
      <c r="A14" s="1" t="s">
        <v>83</v>
      </c>
      <c r="C14" s="8">
        <v>0</v>
      </c>
      <c r="D14" s="8"/>
      <c r="E14" s="8">
        <v>0</v>
      </c>
      <c r="F14" s="8"/>
      <c r="G14" s="8">
        <v>0</v>
      </c>
      <c r="H14" s="8"/>
      <c r="I14" s="8">
        <f>C14+E14+G14</f>
        <v>0</v>
      </c>
      <c r="J14" s="8"/>
      <c r="K14" s="7">
        <f t="shared" si="1"/>
        <v>0</v>
      </c>
      <c r="L14" s="8"/>
      <c r="M14" s="8">
        <v>0</v>
      </c>
      <c r="N14" s="8"/>
      <c r="O14" s="8">
        <v>0</v>
      </c>
      <c r="P14" s="8"/>
      <c r="Q14" s="8">
        <v>-5872536419</v>
      </c>
      <c r="R14" s="8"/>
      <c r="S14" s="8">
        <f>M14+O14+Q14</f>
        <v>-5872536419</v>
      </c>
      <c r="T14" s="8"/>
      <c r="U14" s="7">
        <f t="shared" si="3"/>
        <v>-9.692789552615504E-3</v>
      </c>
    </row>
    <row r="15" spans="1:21">
      <c r="A15" s="1" t="s">
        <v>84</v>
      </c>
      <c r="C15" s="8">
        <v>0</v>
      </c>
      <c r="D15" s="8"/>
      <c r="E15" s="8">
        <v>0</v>
      </c>
      <c r="F15" s="8"/>
      <c r="G15" s="8">
        <v>0</v>
      </c>
      <c r="H15" s="8"/>
      <c r="I15" s="8">
        <f t="shared" si="0"/>
        <v>0</v>
      </c>
      <c r="J15" s="8"/>
      <c r="K15" s="7">
        <f t="shared" si="1"/>
        <v>0</v>
      </c>
      <c r="L15" s="8"/>
      <c r="M15" s="8">
        <v>0</v>
      </c>
      <c r="N15" s="8"/>
      <c r="O15" s="8">
        <v>0</v>
      </c>
      <c r="P15" s="8"/>
      <c r="Q15" s="8">
        <v>71976246</v>
      </c>
      <c r="R15" s="8"/>
      <c r="S15" s="8">
        <f>M15+O15+Q15</f>
        <v>71976246</v>
      </c>
      <c r="T15" s="8"/>
      <c r="U15" s="7">
        <f t="shared" si="3"/>
        <v>1.1879885546696743E-4</v>
      </c>
    </row>
    <row r="16" spans="1:21">
      <c r="A16" s="1" t="s">
        <v>85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f t="shared" si="0"/>
        <v>0</v>
      </c>
      <c r="J16" s="8"/>
      <c r="K16" s="7">
        <f t="shared" si="1"/>
        <v>0</v>
      </c>
      <c r="L16" s="8"/>
      <c r="M16" s="8">
        <v>0</v>
      </c>
      <c r="N16" s="8"/>
      <c r="O16" s="8">
        <v>0</v>
      </c>
      <c r="P16" s="8"/>
      <c r="Q16" s="8">
        <v>-1598800</v>
      </c>
      <c r="R16" s="8"/>
      <c r="S16" s="8">
        <f t="shared" si="2"/>
        <v>-1598800</v>
      </c>
      <c r="T16" s="8"/>
      <c r="U16" s="7">
        <f t="shared" si="3"/>
        <v>-2.6388651906156307E-6</v>
      </c>
    </row>
    <row r="17" spans="3:21" ht="24.75" thickBot="1">
      <c r="C17" s="15">
        <f>SUM(C8:C16)</f>
        <v>0</v>
      </c>
      <c r="D17" s="8"/>
      <c r="E17" s="15">
        <f>SUM(E8:E16)</f>
        <v>-358123364074</v>
      </c>
      <c r="F17" s="8"/>
      <c r="G17" s="15">
        <f>SUM(G8:G16)</f>
        <v>4472135007</v>
      </c>
      <c r="H17" s="8"/>
      <c r="I17" s="15">
        <f>SUM(I8:I16)</f>
        <v>-353651229067</v>
      </c>
      <c r="J17" s="8"/>
      <c r="K17" s="14">
        <f>SUM(K8:K16)</f>
        <v>1</v>
      </c>
      <c r="L17" s="8"/>
      <c r="M17" s="15">
        <f>SUM(M8:M16)</f>
        <v>0</v>
      </c>
      <c r="N17" s="8"/>
      <c r="O17" s="15">
        <f>SUM(O8:O16)</f>
        <v>601782571144</v>
      </c>
      <c r="P17" s="8"/>
      <c r="Q17" s="15">
        <f>SUM(Q8:Q16)</f>
        <v>4083922410</v>
      </c>
      <c r="R17" s="8"/>
      <c r="S17" s="15">
        <f>SUM(S8:S16)</f>
        <v>605866493554</v>
      </c>
      <c r="T17" s="8"/>
      <c r="U17" s="14">
        <f>SUM(U8:U16)</f>
        <v>0.99999999999999978</v>
      </c>
    </row>
    <row r="18" spans="3:21" ht="24.75" thickTop="1">
      <c r="E18" s="16"/>
      <c r="G18" s="16"/>
      <c r="O18" s="16"/>
      <c r="Q18" s="16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2022-07-23T05:36:34Z</dcterms:created>
  <dcterms:modified xsi:type="dcterms:W3CDTF">2022-08-01T09:09:22Z</dcterms:modified>
</cp:coreProperties>
</file>