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9B2716CD-BE27-4CAB-9CF2-CB26709F0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1" l="1"/>
  <c r="U9" i="11"/>
  <c r="C9" i="15"/>
  <c r="G9" i="15"/>
  <c r="E8" i="15"/>
  <c r="E7" i="15"/>
  <c r="E9" i="15" s="1"/>
  <c r="C8" i="15"/>
  <c r="C7" i="15"/>
  <c r="E10" i="14"/>
  <c r="C10" i="14"/>
  <c r="K10" i="13"/>
  <c r="I10" i="13"/>
  <c r="K9" i="13" s="1"/>
  <c r="G10" i="13"/>
  <c r="E10" i="13"/>
  <c r="G8" i="13" s="1"/>
  <c r="G9" i="13"/>
  <c r="Q9" i="12"/>
  <c r="Q8" i="12"/>
  <c r="C10" i="12"/>
  <c r="E10" i="12"/>
  <c r="G10" i="12"/>
  <c r="I10" i="12"/>
  <c r="K10" i="12"/>
  <c r="M10" i="12"/>
  <c r="O10" i="12"/>
  <c r="Q10" i="12"/>
  <c r="I17" i="11"/>
  <c r="K16" i="11" s="1"/>
  <c r="I9" i="11"/>
  <c r="I10" i="11"/>
  <c r="I11" i="11"/>
  <c r="I12" i="11"/>
  <c r="K12" i="11" s="1"/>
  <c r="I14" i="11"/>
  <c r="I15" i="11"/>
  <c r="I16" i="11"/>
  <c r="I8" i="11"/>
  <c r="S9" i="11"/>
  <c r="S10" i="11"/>
  <c r="S11" i="11"/>
  <c r="S12" i="11"/>
  <c r="S13" i="11"/>
  <c r="S14" i="11"/>
  <c r="S15" i="11"/>
  <c r="S16" i="11"/>
  <c r="S8" i="11"/>
  <c r="Q17" i="11"/>
  <c r="O17" i="11"/>
  <c r="M17" i="11"/>
  <c r="G17" i="11"/>
  <c r="E17" i="11"/>
  <c r="C17" i="11"/>
  <c r="K9" i="11"/>
  <c r="K13" i="11"/>
  <c r="K8" i="11"/>
  <c r="O19" i="10"/>
  <c r="M19" i="10"/>
  <c r="G19" i="10"/>
  <c r="E19" i="10"/>
  <c r="Q9" i="10"/>
  <c r="Q10" i="10"/>
  <c r="Q11" i="10"/>
  <c r="Q12" i="10"/>
  <c r="Q13" i="10"/>
  <c r="Q14" i="10"/>
  <c r="Q15" i="10"/>
  <c r="Q16" i="10"/>
  <c r="Q17" i="10"/>
  <c r="Q18" i="10"/>
  <c r="Q8" i="10"/>
  <c r="Q19" i="10" s="1"/>
  <c r="I9" i="10"/>
  <c r="I10" i="10"/>
  <c r="I11" i="10"/>
  <c r="I12" i="10"/>
  <c r="I13" i="10"/>
  <c r="I14" i="10"/>
  <c r="I15" i="10"/>
  <c r="I16" i="10"/>
  <c r="I17" i="10"/>
  <c r="I18" i="10"/>
  <c r="I8" i="10"/>
  <c r="I19" i="10" s="1"/>
  <c r="Q11" i="9"/>
  <c r="E13" i="9"/>
  <c r="G13" i="9"/>
  <c r="M13" i="9"/>
  <c r="O13" i="9"/>
  <c r="Q13" i="9"/>
  <c r="Q9" i="9"/>
  <c r="Q10" i="9"/>
  <c r="Q12" i="9"/>
  <c r="Q8" i="9"/>
  <c r="I9" i="9"/>
  <c r="I10" i="9"/>
  <c r="I11" i="9"/>
  <c r="I13" i="9" s="1"/>
  <c r="I12" i="9"/>
  <c r="I8" i="9"/>
  <c r="S11" i="7"/>
  <c r="Q11" i="7"/>
  <c r="O11" i="7"/>
  <c r="M11" i="7"/>
  <c r="I11" i="7"/>
  <c r="K11" i="7"/>
  <c r="K10" i="6"/>
  <c r="M10" i="6"/>
  <c r="O10" i="6"/>
  <c r="Q10" i="6"/>
  <c r="S10" i="6"/>
  <c r="Y14" i="1"/>
  <c r="E14" i="1"/>
  <c r="G14" i="1"/>
  <c r="K14" i="1"/>
  <c r="O14" i="1"/>
  <c r="U14" i="1"/>
  <c r="W14" i="1"/>
  <c r="K8" i="13" l="1"/>
  <c r="K10" i="11"/>
  <c r="K15" i="11"/>
  <c r="K11" i="11"/>
  <c r="K14" i="11"/>
  <c r="S17" i="11"/>
  <c r="U10" i="11"/>
  <c r="U16" i="11"/>
  <c r="U12" i="11"/>
  <c r="U15" i="11"/>
  <c r="U11" i="11"/>
  <c r="U8" i="11"/>
  <c r="U13" i="11"/>
  <c r="K17" i="11" l="1"/>
  <c r="U14" i="11"/>
  <c r="U17" i="11"/>
</calcChain>
</file>

<file path=xl/sharedStrings.xml><?xml version="1.0" encoding="utf-8"?>
<sst xmlns="http://schemas.openxmlformats.org/spreadsheetml/2006/main" count="316" uniqueCount="77">
  <si>
    <t>صندوق سرمایه‌گذاری در اوراق بهادار مبتنی بر سکه طلای مفید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</si>
  <si>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</si>
  <si>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</si>
  <si>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</si>
  <si>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</si>
  <si>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</si>
  <si>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</si>
  <si>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</si>
  <si>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</si>
  <si>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</si>
  <si>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</si>
  <si>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</si>
  <si>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</si>
  <si>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</si>
  <si>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</si>
  <si>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</si>
  <si>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</si>
  <si>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</si>
  <si>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</si>
  <si>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</si>
  <si>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</si>
  <si>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</si>
  <si>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</si>
  <si>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</si>
  <si>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</si>
  <si>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</si>
  <si>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</si>
  <si>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</si>
  <si>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</si>
  <si>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</si>
  <si>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</si>
  <si>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</si>
  <si>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</si>
  <si>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</si>
  <si>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</si>
  <si>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</si>
  <si>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</si>
  <si>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</si>
  <si>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</si>
  <si>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</si>
  <si>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</si>
  <si>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</si>
  <si>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</si>
  <si>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</si>
  <si>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</si>
  <si>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</si>
  <si>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</si>
  <si>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اجاره مخابرات-3 ماهه 16%</t>
  </si>
  <si>
    <t/>
  </si>
  <si>
    <t>1401/02/30</t>
  </si>
  <si>
    <t>بهای فروش</t>
  </si>
  <si>
    <t>ارزش دفتری</t>
  </si>
  <si>
    <t>سود و زیان ناشی از تغییر قیمت</t>
  </si>
  <si>
    <t>سود و زیان ناشی از فروش</t>
  </si>
  <si>
    <t>صندوق سکه طلای مفید</t>
  </si>
  <si>
    <t>تمام سکه طرح جدید0012صادرات</t>
  </si>
  <si>
    <t>تمام سکه طرح جدید0012رفاه</t>
  </si>
  <si>
    <t>تمام سکه طرح جدید0011ملت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</si>
  <si>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</si>
  <si>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</si>
  <si>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</si>
  <si>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</si>
  <si>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</si>
  <si>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</si>
  <si>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</si>
  <si>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</si>
  <si>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</si>
  <si>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</si>
  <si>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</si>
  <si>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</si>
  <si>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</si>
  <si>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</si>
  <si>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درآمد سپرده بانکی</t>
  </si>
  <si>
    <t>1401/03/01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</si>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</sst>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37" fontId="2" fillId="0" borderId="0" xfId="1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316793A-F95E-D635-D1B2-EB5A93399E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6AAA8-1690-4E77-AAE0-E3E780082EE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18" t="s">
        <v>65</v>
      </c>
      <c r="B6" s="18" t="s">
        <v>65</v>
      </c>
      <c r="C6" s="18" t="s">
        <v>65</v>
      </c>
      <c r="E6" s="18" t="s">
        <v>40</v>
      </c>
      <c r="F6" s="18" t="s">
        <v>40</v>
      </c>
      <c r="G6" s="18" t="s">
        <v>40</v>
      </c>
      <c r="I6" s="18" t="s">
        <v>41</v>
      </c>
      <c r="J6" s="18" t="s">
        <v>41</v>
      </c>
      <c r="K6" s="18" t="s">
        <v>41</v>
      </c>
    </row>
    <row r="7" spans="1:11" ht="24.75">
      <c r="A7" s="18" t="s">
        <v>66</v>
      </c>
      <c r="C7" s="18" t="s">
        <v>25</v>
      </c>
      <c r="E7" s="18" t="s">
        <v>67</v>
      </c>
      <c r="G7" s="18" t="s">
        <v>68</v>
      </c>
      <c r="I7" s="18" t="s">
        <v>67</v>
      </c>
      <c r="K7" s="18" t="s">
        <v>68</v>
      </c>
    </row>
    <row r="8" spans="1:11">
      <c r="A8" s="1" t="s">
        <v>31</v>
      </c>
      <c r="C8" s="4" t="s">
        <v>32</v>
      </c>
      <c r="D8" s="4"/>
      <c r="E8" s="5">
        <v>8246</v>
      </c>
      <c r="F8" s="4"/>
      <c r="G8" s="8">
        <f>E8/$E$10</f>
        <v>3.3865889435058153E-4</v>
      </c>
      <c r="H8" s="4"/>
      <c r="I8" s="5">
        <v>1347215180</v>
      </c>
      <c r="J8" s="4"/>
      <c r="K8" s="8">
        <f>I8/$I$10</f>
        <v>0.81738258595875679</v>
      </c>
    </row>
    <row r="9" spans="1:11">
      <c r="A9" s="1" t="s">
        <v>35</v>
      </c>
      <c r="C9" s="4" t="s">
        <v>36</v>
      </c>
      <c r="D9" s="4"/>
      <c r="E9" s="5">
        <v>24340738</v>
      </c>
      <c r="F9" s="4"/>
      <c r="G9" s="8">
        <f>E9/$E$10</f>
        <v>0.99966134110564941</v>
      </c>
      <c r="H9" s="4"/>
      <c r="I9" s="5">
        <v>300991184</v>
      </c>
      <c r="J9" s="4"/>
      <c r="K9" s="8">
        <f>I9/$I$10</f>
        <v>0.18261741404124321</v>
      </c>
    </row>
    <row r="10" spans="1:11" ht="24.75" thickBot="1">
      <c r="C10" s="4"/>
      <c r="D10" s="4"/>
      <c r="E10" s="6">
        <f>SUM(E8:E9)</f>
        <v>24348984</v>
      </c>
      <c r="F10" s="4"/>
      <c r="G10" s="15">
        <f>SUM(G8:G9)</f>
        <v>1</v>
      </c>
      <c r="H10" s="4"/>
      <c r="I10" s="6">
        <f>SUM(I8:I9)</f>
        <v>1648206364</v>
      </c>
      <c r="J10" s="4"/>
      <c r="K10" s="9">
        <f>SUM(K8:K9)</f>
        <v>1</v>
      </c>
    </row>
    <row r="11" spans="1:11" ht="24.75" thickTop="1">
      <c r="C11" s="4"/>
      <c r="D11" s="4"/>
      <c r="E11" s="5"/>
      <c r="F11" s="4"/>
      <c r="G11" s="4"/>
      <c r="H11" s="4"/>
      <c r="I11" s="5"/>
      <c r="J11" s="4"/>
      <c r="K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1"/>
  <sheetViews>
    <sheetView rightToLeft="1" workbookViewId="0">
      <selection activeCell="G8" sqref="G8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9" t="s">
        <v>0</v>
      </c>
      <c r="B2" s="19"/>
      <c r="C2" s="19"/>
      <c r="D2" s="19"/>
      <c r="E2" s="19"/>
    </row>
    <row r="3" spans="1:7" ht="24.75">
      <c r="A3" s="19" t="s">
        <v>38</v>
      </c>
      <c r="B3" s="19"/>
      <c r="C3" s="19"/>
      <c r="D3" s="19"/>
      <c r="E3" s="19"/>
    </row>
    <row r="4" spans="1:7" ht="24.75">
      <c r="A4" s="19" t="s">
        <v>2</v>
      </c>
      <c r="B4" s="19"/>
      <c r="C4" s="19"/>
      <c r="D4" s="19"/>
      <c r="E4" s="19"/>
    </row>
    <row r="5" spans="1:7" ht="24.75">
      <c r="C5" s="17" t="s">
        <v>40</v>
      </c>
      <c r="D5" s="2"/>
      <c r="E5" s="2" t="s">
        <v>75</v>
      </c>
    </row>
    <row r="6" spans="1:7" ht="24.75">
      <c r="A6" s="17" t="s">
        <v>69</v>
      </c>
      <c r="C6" s="18"/>
      <c r="D6" s="2"/>
      <c r="E6" s="16" t="s">
        <v>76</v>
      </c>
    </row>
    <row r="7" spans="1:7" ht="24.75">
      <c r="A7" s="18" t="s">
        <v>69</v>
      </c>
      <c r="C7" s="18" t="s">
        <v>28</v>
      </c>
      <c r="E7" s="18" t="s">
        <v>28</v>
      </c>
    </row>
    <row r="8" spans="1:7">
      <c r="A8" s="1" t="s">
        <v>69</v>
      </c>
      <c r="C8" s="5">
        <v>0</v>
      </c>
      <c r="D8" s="4"/>
      <c r="E8" s="5">
        <v>6278387</v>
      </c>
      <c r="G8" s="3"/>
    </row>
    <row r="9" spans="1:7">
      <c r="A9" s="1" t="s">
        <v>70</v>
      </c>
      <c r="C9" s="5">
        <v>0</v>
      </c>
      <c r="D9" s="4"/>
      <c r="E9" s="5">
        <v>446072129</v>
      </c>
    </row>
    <row r="10" spans="1:7" ht="25.5" thickBot="1">
      <c r="A10" s="2" t="s">
        <v>48</v>
      </c>
      <c r="C10" s="6">
        <f>SUM(C8:C9)</f>
        <v>0</v>
      </c>
      <c r="D10" s="4"/>
      <c r="E10" s="6">
        <f>SUM(E8:E9)</f>
        <v>452350516</v>
      </c>
    </row>
    <row r="11" spans="1:7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rightToLeft="1" workbookViewId="0">
      <selection activeCell="A2" sqref="A2:Y2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140625" style="1" bestFit="1" customWidth="1"/>
    <col min="16" max="16" width="1.57031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8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8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8" ht="24.75">
      <c r="A6" s="17" t="s">
        <v>3</v>
      </c>
      <c r="C6" s="18" t="s">
        <v>73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8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8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8">
      <c r="A9" s="1" t="s">
        <v>15</v>
      </c>
      <c r="C9" s="10">
        <v>855000</v>
      </c>
      <c r="D9" s="10"/>
      <c r="E9" s="10">
        <v>1060158666273</v>
      </c>
      <c r="F9" s="10"/>
      <c r="G9" s="10">
        <v>1229661853931.25</v>
      </c>
      <c r="H9" s="10"/>
      <c r="I9" s="10">
        <v>20500</v>
      </c>
      <c r="J9" s="10"/>
      <c r="K9" s="10">
        <v>30506228871</v>
      </c>
      <c r="L9" s="10"/>
      <c r="M9" s="10">
        <v>-25500</v>
      </c>
      <c r="N9" s="10"/>
      <c r="O9" s="10">
        <v>39594663680</v>
      </c>
      <c r="P9" s="10"/>
      <c r="Q9" s="10">
        <v>850000</v>
      </c>
      <c r="R9" s="10"/>
      <c r="S9" s="10">
        <v>1577004</v>
      </c>
      <c r="T9" s="10"/>
      <c r="U9" s="10">
        <v>1058904255996</v>
      </c>
      <c r="V9" s="10"/>
      <c r="W9" s="10">
        <v>1338777833250</v>
      </c>
      <c r="X9" s="4"/>
      <c r="Y9" s="8">
        <v>0.20343453979168841</v>
      </c>
      <c r="Z9" s="4"/>
      <c r="AA9" s="4"/>
      <c r="AB9" s="4"/>
    </row>
    <row r="10" spans="1:28">
      <c r="A10" s="1" t="s">
        <v>16</v>
      </c>
      <c r="C10" s="10">
        <v>397900</v>
      </c>
      <c r="D10" s="10"/>
      <c r="E10" s="10">
        <v>522892774971</v>
      </c>
      <c r="F10" s="10"/>
      <c r="G10" s="10">
        <v>570272766875</v>
      </c>
      <c r="H10" s="10"/>
      <c r="I10" s="10">
        <v>233900</v>
      </c>
      <c r="J10" s="10"/>
      <c r="K10" s="10">
        <v>359768641221</v>
      </c>
      <c r="L10" s="10"/>
      <c r="M10" s="10">
        <v>-1300</v>
      </c>
      <c r="N10" s="10"/>
      <c r="O10" s="10">
        <v>1890794054</v>
      </c>
      <c r="P10" s="10"/>
      <c r="Q10" s="10">
        <v>630500</v>
      </c>
      <c r="R10" s="10"/>
      <c r="S10" s="10">
        <v>1580000</v>
      </c>
      <c r="T10" s="10"/>
      <c r="U10" s="10">
        <v>880939447364</v>
      </c>
      <c r="V10" s="10"/>
      <c r="W10" s="10">
        <v>994944762500</v>
      </c>
      <c r="X10" s="4"/>
      <c r="Y10" s="8">
        <v>0.1511872432082175</v>
      </c>
      <c r="Z10" s="4"/>
      <c r="AA10" s="4"/>
      <c r="AB10" s="4"/>
    </row>
    <row r="11" spans="1:28">
      <c r="A11" s="1" t="s">
        <v>17</v>
      </c>
      <c r="C11" s="10">
        <v>241100</v>
      </c>
      <c r="D11" s="10"/>
      <c r="E11" s="10">
        <v>256651214744</v>
      </c>
      <c r="F11" s="10"/>
      <c r="G11" s="10">
        <v>347713214500</v>
      </c>
      <c r="H11" s="10"/>
      <c r="I11" s="10">
        <v>38500</v>
      </c>
      <c r="J11" s="10"/>
      <c r="K11" s="10">
        <v>59375250900</v>
      </c>
      <c r="L11" s="10"/>
      <c r="M11" s="10">
        <v>-1500</v>
      </c>
      <c r="N11" s="10"/>
      <c r="O11" s="10">
        <v>2343205441</v>
      </c>
      <c r="P11" s="10"/>
      <c r="Q11" s="10">
        <v>278100</v>
      </c>
      <c r="R11" s="10"/>
      <c r="S11" s="10">
        <v>1588500</v>
      </c>
      <c r="T11" s="10"/>
      <c r="U11" s="10">
        <v>314385192982</v>
      </c>
      <c r="V11" s="10"/>
      <c r="W11" s="10">
        <v>441209647687.5</v>
      </c>
      <c r="X11" s="4"/>
      <c r="Y11" s="8">
        <v>6.7044194637631477E-2</v>
      </c>
      <c r="Z11" s="4"/>
      <c r="AA11" s="4"/>
      <c r="AB11" s="4"/>
    </row>
    <row r="12" spans="1:28">
      <c r="A12" s="1" t="s">
        <v>18</v>
      </c>
      <c r="C12" s="10">
        <v>115400</v>
      </c>
      <c r="D12" s="10"/>
      <c r="E12" s="10">
        <v>145033853908</v>
      </c>
      <c r="F12" s="10"/>
      <c r="G12" s="10">
        <v>164965554975</v>
      </c>
      <c r="H12" s="10"/>
      <c r="I12" s="10">
        <v>16100</v>
      </c>
      <c r="J12" s="10"/>
      <c r="K12" s="10">
        <v>24872478517</v>
      </c>
      <c r="L12" s="10"/>
      <c r="M12" s="10">
        <v>-2500</v>
      </c>
      <c r="N12" s="10"/>
      <c r="O12" s="10">
        <v>3876718747</v>
      </c>
      <c r="P12" s="10"/>
      <c r="Q12" s="10">
        <v>129000</v>
      </c>
      <c r="R12" s="10"/>
      <c r="S12" s="10">
        <v>1583999</v>
      </c>
      <c r="T12" s="10"/>
      <c r="U12" s="10">
        <v>166705837473</v>
      </c>
      <c r="V12" s="10"/>
      <c r="W12" s="10">
        <v>204080451160</v>
      </c>
      <c r="X12" s="4"/>
      <c r="Y12" s="8">
        <v>3.1011129428161255E-2</v>
      </c>
      <c r="Z12" s="4"/>
      <c r="AA12" s="4"/>
      <c r="AB12" s="4"/>
    </row>
    <row r="13" spans="1:28">
      <c r="A13" s="1" t="s">
        <v>19</v>
      </c>
      <c r="C13" s="10">
        <v>1317500</v>
      </c>
      <c r="D13" s="10"/>
      <c r="E13" s="10">
        <v>1642559484257</v>
      </c>
      <c r="F13" s="10"/>
      <c r="G13" s="10">
        <v>1894386373350</v>
      </c>
      <c r="H13" s="10"/>
      <c r="I13" s="10">
        <v>780900</v>
      </c>
      <c r="J13" s="10"/>
      <c r="K13" s="10">
        <v>1214633346989</v>
      </c>
      <c r="L13" s="10"/>
      <c r="M13" s="10">
        <v>-32900</v>
      </c>
      <c r="N13" s="10"/>
      <c r="O13" s="10">
        <v>50081632598</v>
      </c>
      <c r="P13" s="10"/>
      <c r="Q13" s="10">
        <v>2065500</v>
      </c>
      <c r="R13" s="10"/>
      <c r="S13" s="10">
        <v>1581000</v>
      </c>
      <c r="T13" s="10"/>
      <c r="U13" s="10">
        <v>2814444156014</v>
      </c>
      <c r="V13" s="10"/>
      <c r="W13" s="10">
        <v>3261473555625</v>
      </c>
      <c r="X13" s="4"/>
      <c r="Y13" s="8">
        <v>0.49559856411772102</v>
      </c>
      <c r="Z13" s="4"/>
      <c r="AA13" s="4"/>
      <c r="AB13" s="4"/>
    </row>
    <row r="14" spans="1:28" ht="24.75" thickBot="1">
      <c r="C14" s="4"/>
      <c r="D14" s="4"/>
      <c r="E14" s="6">
        <f>SUM(E9:E13)</f>
        <v>3627295994153</v>
      </c>
      <c r="F14" s="4"/>
      <c r="G14" s="6">
        <f>SUM(G9:G13)</f>
        <v>4206999763631.25</v>
      </c>
      <c r="H14" s="4"/>
      <c r="I14" s="4"/>
      <c r="J14" s="4"/>
      <c r="K14" s="6">
        <f>SUM(K9:K13)</f>
        <v>1689155946498</v>
      </c>
      <c r="L14" s="4"/>
      <c r="M14" s="4"/>
      <c r="N14" s="4"/>
      <c r="O14" s="6">
        <f>SUM(O9:O13)</f>
        <v>97787014520</v>
      </c>
      <c r="P14" s="4"/>
      <c r="Q14" s="4"/>
      <c r="R14" s="4"/>
      <c r="S14" s="4"/>
      <c r="T14" s="4"/>
      <c r="U14" s="6">
        <f>SUM(U9:U13)</f>
        <v>5235378889829</v>
      </c>
      <c r="V14" s="4"/>
      <c r="W14" s="6">
        <f>SUM(W9:W13)</f>
        <v>6240486250222.5</v>
      </c>
      <c r="X14" s="4"/>
      <c r="Y14" s="9">
        <f>SUM(Y9:Y13)</f>
        <v>0.9482756711834196</v>
      </c>
      <c r="Z14" s="4"/>
      <c r="AA14" s="4"/>
      <c r="AB14" s="4"/>
    </row>
    <row r="15" spans="1:28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4"/>
      <c r="AA16" s="4"/>
      <c r="AB16" s="4"/>
    </row>
    <row r="17" spans="3:28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G18" sqref="G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7" t="s">
        <v>23</v>
      </c>
      <c r="C6" s="18" t="s">
        <v>24</v>
      </c>
      <c r="D6" s="18" t="s">
        <v>24</v>
      </c>
      <c r="E6" s="18" t="s">
        <v>24</v>
      </c>
      <c r="F6" s="18" t="s">
        <v>24</v>
      </c>
      <c r="G6" s="18" t="s">
        <v>24</v>
      </c>
      <c r="H6" s="18" t="s">
        <v>24</v>
      </c>
      <c r="I6" s="18" t="s">
        <v>24</v>
      </c>
      <c r="K6" s="18" t="s">
        <v>73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23</v>
      </c>
      <c r="C7" s="18" t="s">
        <v>25</v>
      </c>
      <c r="E7" s="18" t="s">
        <v>26</v>
      </c>
      <c r="G7" s="18" t="s">
        <v>27</v>
      </c>
      <c r="I7" s="18" t="s">
        <v>21</v>
      </c>
      <c r="K7" s="18" t="s">
        <v>28</v>
      </c>
      <c r="M7" s="18" t="s">
        <v>29</v>
      </c>
      <c r="O7" s="18" t="s">
        <v>30</v>
      </c>
      <c r="Q7" s="18" t="s">
        <v>28</v>
      </c>
      <c r="S7" s="18" t="s">
        <v>22</v>
      </c>
    </row>
    <row r="8" spans="1:19">
      <c r="A8" s="1" t="s">
        <v>31</v>
      </c>
      <c r="C8" s="4" t="s">
        <v>32</v>
      </c>
      <c r="D8" s="4"/>
      <c r="E8" s="4" t="s">
        <v>33</v>
      </c>
      <c r="F8" s="4"/>
      <c r="G8" s="4" t="s">
        <v>34</v>
      </c>
      <c r="H8" s="4"/>
      <c r="I8" s="5">
        <v>8</v>
      </c>
      <c r="J8" s="4"/>
      <c r="K8" s="5">
        <v>19233633684</v>
      </c>
      <c r="L8" s="4"/>
      <c r="M8" s="5">
        <v>8246</v>
      </c>
      <c r="N8" s="4"/>
      <c r="O8" s="5">
        <v>19232420000</v>
      </c>
      <c r="P8" s="4"/>
      <c r="Q8" s="5">
        <v>1221930</v>
      </c>
      <c r="R8" s="4"/>
      <c r="S8" s="8">
        <v>1.8567887892511743E-7</v>
      </c>
    </row>
    <row r="9" spans="1:19">
      <c r="A9" s="1" t="s">
        <v>35</v>
      </c>
      <c r="C9" s="4" t="s">
        <v>36</v>
      </c>
      <c r="D9" s="4"/>
      <c r="E9" s="4" t="s">
        <v>33</v>
      </c>
      <c r="F9" s="4"/>
      <c r="G9" s="4" t="s">
        <v>37</v>
      </c>
      <c r="H9" s="4"/>
      <c r="I9" s="5">
        <v>8</v>
      </c>
      <c r="J9" s="4"/>
      <c r="K9" s="5">
        <v>101500787035</v>
      </c>
      <c r="L9" s="4"/>
      <c r="M9" s="5">
        <v>1573312030738</v>
      </c>
      <c r="N9" s="4"/>
      <c r="O9" s="5">
        <v>1334468843559</v>
      </c>
      <c r="P9" s="4"/>
      <c r="Q9" s="5">
        <v>340343974214</v>
      </c>
      <c r="R9" s="4"/>
      <c r="S9" s="8">
        <v>5.1717109475153726E-2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6">
        <f>SUM(K8:K9)</f>
        <v>120734420719</v>
      </c>
      <c r="L10" s="4"/>
      <c r="M10" s="6">
        <f>SUM(M8:M9)</f>
        <v>1573312038984</v>
      </c>
      <c r="N10" s="4"/>
      <c r="O10" s="6">
        <f>SUM(O8:O9)</f>
        <v>1353701263559</v>
      </c>
      <c r="P10" s="4"/>
      <c r="Q10" s="6">
        <f>SUM(Q8:Q9)</f>
        <v>340345196144</v>
      </c>
      <c r="R10" s="4"/>
      <c r="S10" s="9">
        <f>SUM(S8:S9)</f>
        <v>5.1717295154032651E-2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0"/>
  <sheetViews>
    <sheetView rightToLeft="1" workbookViewId="0">
      <selection activeCell="J23" sqref="J23"/>
    </sheetView>
  </sheetViews>
  <sheetFormatPr defaultRowHeight="2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>
      <c r="A2" s="19" t="s">
        <v>0</v>
      </c>
      <c r="B2" s="19"/>
      <c r="C2" s="19"/>
      <c r="D2" s="19"/>
      <c r="E2" s="19"/>
      <c r="F2" s="19"/>
      <c r="G2" s="19"/>
    </row>
    <row r="3" spans="1:10" ht="24.75">
      <c r="A3" s="19" t="s">
        <v>38</v>
      </c>
      <c r="B3" s="19"/>
      <c r="C3" s="19"/>
      <c r="D3" s="19"/>
      <c r="E3" s="19"/>
      <c r="F3" s="19"/>
      <c r="G3" s="19"/>
    </row>
    <row r="4" spans="1:10" ht="24.75">
      <c r="A4" s="19" t="s">
        <v>2</v>
      </c>
      <c r="B4" s="19"/>
      <c r="C4" s="19"/>
      <c r="D4" s="19"/>
      <c r="E4" s="19"/>
      <c r="F4" s="19"/>
      <c r="G4" s="19"/>
    </row>
    <row r="6" spans="1:10" ht="24.75">
      <c r="A6" s="18" t="s">
        <v>42</v>
      </c>
      <c r="C6" s="18" t="s">
        <v>28</v>
      </c>
      <c r="E6" s="18" t="s">
        <v>62</v>
      </c>
      <c r="G6" s="18" t="s">
        <v>13</v>
      </c>
    </row>
    <row r="7" spans="1:10">
      <c r="A7" s="1" t="s">
        <v>71</v>
      </c>
      <c r="C7" s="5">
        <f>'سرمایه‌گذاری در سهام'!I17</f>
        <v>442117554615</v>
      </c>
      <c r="E7" s="8">
        <f>C7/$C$9</f>
        <v>0.99994492948123259</v>
      </c>
      <c r="G7" s="8">
        <v>6.7182156010596003E-2</v>
      </c>
      <c r="J7" s="3"/>
    </row>
    <row r="8" spans="1:10">
      <c r="A8" s="1" t="s">
        <v>72</v>
      </c>
      <c r="C8" s="5">
        <f>'درآمد سپرده بانکی'!E10</f>
        <v>24348984</v>
      </c>
      <c r="E8" s="8">
        <f>C8/$C$9</f>
        <v>5.5070518767393917E-5</v>
      </c>
      <c r="G8" s="8">
        <v>3.699959942128945E-6</v>
      </c>
      <c r="J8" s="3"/>
    </row>
    <row r="9" spans="1:10" ht="24.75" thickBot="1">
      <c r="C9" s="11">
        <f>SUM(C7:C8)</f>
        <v>442141903599</v>
      </c>
      <c r="E9" s="9">
        <f>SUM(E7:E8)</f>
        <v>1</v>
      </c>
      <c r="G9" s="9">
        <f>SUM(G7:G8)</f>
        <v>6.7185855970538139E-2</v>
      </c>
      <c r="J9" s="3"/>
    </row>
    <row r="10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A21" sqref="A21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8" t="s">
        <v>39</v>
      </c>
      <c r="B6" s="18" t="s">
        <v>39</v>
      </c>
      <c r="C6" s="18" t="s">
        <v>39</v>
      </c>
      <c r="D6" s="18" t="s">
        <v>39</v>
      </c>
      <c r="E6" s="18" t="s">
        <v>39</v>
      </c>
      <c r="F6" s="18" t="s">
        <v>39</v>
      </c>
      <c r="G6" s="18" t="s">
        <v>39</v>
      </c>
      <c r="I6" s="18" t="s">
        <v>40</v>
      </c>
      <c r="J6" s="18" t="s">
        <v>40</v>
      </c>
      <c r="K6" s="18" t="s">
        <v>40</v>
      </c>
      <c r="L6" s="18" t="s">
        <v>40</v>
      </c>
      <c r="M6" s="18" t="s">
        <v>40</v>
      </c>
      <c r="O6" s="18" t="s">
        <v>41</v>
      </c>
      <c r="P6" s="18" t="s">
        <v>41</v>
      </c>
      <c r="Q6" s="18" t="s">
        <v>41</v>
      </c>
      <c r="R6" s="18" t="s">
        <v>41</v>
      </c>
      <c r="S6" s="18" t="s">
        <v>41</v>
      </c>
    </row>
    <row r="7" spans="1:19" ht="24.75">
      <c r="A7" s="18" t="s">
        <v>42</v>
      </c>
      <c r="C7" s="18" t="s">
        <v>43</v>
      </c>
      <c r="E7" s="18" t="s">
        <v>20</v>
      </c>
      <c r="G7" s="18" t="s">
        <v>21</v>
      </c>
      <c r="I7" s="18" t="s">
        <v>44</v>
      </c>
      <c r="K7" s="18" t="s">
        <v>45</v>
      </c>
      <c r="M7" s="18" t="s">
        <v>46</v>
      </c>
      <c r="O7" s="18" t="s">
        <v>44</v>
      </c>
      <c r="Q7" s="18" t="s">
        <v>45</v>
      </c>
      <c r="S7" s="18" t="s">
        <v>46</v>
      </c>
    </row>
    <row r="8" spans="1:19">
      <c r="A8" s="1" t="s">
        <v>47</v>
      </c>
      <c r="C8" s="4" t="s">
        <v>74</v>
      </c>
      <c r="D8" s="4"/>
      <c r="E8" s="4" t="s">
        <v>49</v>
      </c>
      <c r="F8" s="4"/>
      <c r="G8" s="5">
        <v>16</v>
      </c>
      <c r="H8" s="4"/>
      <c r="I8" s="5">
        <v>0</v>
      </c>
      <c r="J8" s="4"/>
      <c r="K8" s="4">
        <v>0</v>
      </c>
      <c r="L8" s="4"/>
      <c r="M8" s="5">
        <v>0</v>
      </c>
      <c r="N8" s="4"/>
      <c r="O8" s="5">
        <v>2191420630</v>
      </c>
      <c r="P8" s="4"/>
      <c r="Q8" s="4">
        <v>0</v>
      </c>
      <c r="R8" s="4"/>
      <c r="S8" s="5">
        <v>2191420630</v>
      </c>
    </row>
    <row r="9" spans="1:19">
      <c r="A9" s="1" t="s">
        <v>31</v>
      </c>
      <c r="C9" s="5">
        <v>9</v>
      </c>
      <c r="D9" s="4"/>
      <c r="E9" s="4" t="s">
        <v>74</v>
      </c>
      <c r="F9" s="4"/>
      <c r="G9" s="5">
        <v>8</v>
      </c>
      <c r="H9" s="4"/>
      <c r="I9" s="5">
        <v>8246</v>
      </c>
      <c r="J9" s="4"/>
      <c r="K9" s="5">
        <v>0</v>
      </c>
      <c r="L9" s="4"/>
      <c r="M9" s="5">
        <v>8246</v>
      </c>
      <c r="N9" s="4"/>
      <c r="O9" s="5">
        <v>1347215180</v>
      </c>
      <c r="P9" s="4"/>
      <c r="Q9" s="5">
        <v>0</v>
      </c>
      <c r="R9" s="4"/>
      <c r="S9" s="5">
        <v>1347215180</v>
      </c>
    </row>
    <row r="10" spans="1:19">
      <c r="A10" s="1" t="s">
        <v>35</v>
      </c>
      <c r="C10" s="5">
        <v>17</v>
      </c>
      <c r="D10" s="4"/>
      <c r="E10" s="4" t="s">
        <v>74</v>
      </c>
      <c r="F10" s="4"/>
      <c r="G10" s="5">
        <v>8</v>
      </c>
      <c r="H10" s="4"/>
      <c r="I10" s="5">
        <v>24340738</v>
      </c>
      <c r="J10" s="4"/>
      <c r="K10" s="5">
        <v>0</v>
      </c>
      <c r="L10" s="4"/>
      <c r="M10" s="5">
        <v>24340738</v>
      </c>
      <c r="N10" s="4"/>
      <c r="O10" s="5">
        <v>300991184</v>
      </c>
      <c r="P10" s="4"/>
      <c r="Q10" s="5">
        <v>0</v>
      </c>
      <c r="R10" s="4"/>
      <c r="S10" s="5">
        <v>300991184</v>
      </c>
    </row>
    <row r="11" spans="1:19" ht="24.75" thickBot="1">
      <c r="C11" s="4"/>
      <c r="D11" s="4"/>
      <c r="E11" s="4"/>
      <c r="F11" s="4"/>
      <c r="G11" s="4"/>
      <c r="H11" s="4"/>
      <c r="I11" s="6">
        <f>SUM(I8:I10)</f>
        <v>24348984</v>
      </c>
      <c r="J11" s="4"/>
      <c r="K11" s="7">
        <f>SUM(K8:K10)</f>
        <v>0</v>
      </c>
      <c r="L11" s="4"/>
      <c r="M11" s="6">
        <f>SUM(M8:M10)</f>
        <v>24348984</v>
      </c>
      <c r="N11" s="4"/>
      <c r="O11" s="6">
        <f>SUM(O8:O10)</f>
        <v>3839626994</v>
      </c>
      <c r="P11" s="4"/>
      <c r="Q11" s="7">
        <f>SUM(Q8:Q10)</f>
        <v>0</v>
      </c>
      <c r="R11" s="4"/>
      <c r="S11" s="6">
        <f>SUM(S8:S10)</f>
        <v>3839626994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5"/>
  <sheetViews>
    <sheetView rightToLeft="1" workbookViewId="0">
      <selection activeCell="Q14" sqref="Q14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K6" s="18" t="s">
        <v>41</v>
      </c>
      <c r="L6" s="18" t="s">
        <v>41</v>
      </c>
      <c r="M6" s="18" t="s">
        <v>41</v>
      </c>
      <c r="N6" s="18" t="s">
        <v>41</v>
      </c>
      <c r="O6" s="18" t="s">
        <v>41</v>
      </c>
      <c r="P6" s="18" t="s">
        <v>41</v>
      </c>
      <c r="Q6" s="18" t="s">
        <v>41</v>
      </c>
    </row>
    <row r="7" spans="1:17" ht="24.75">
      <c r="A7" s="18" t="s">
        <v>3</v>
      </c>
      <c r="C7" s="18" t="s">
        <v>7</v>
      </c>
      <c r="E7" s="18" t="s">
        <v>50</v>
      </c>
      <c r="G7" s="18" t="s">
        <v>51</v>
      </c>
      <c r="I7" s="18" t="s">
        <v>52</v>
      </c>
      <c r="K7" s="18" t="s">
        <v>7</v>
      </c>
      <c r="M7" s="18" t="s">
        <v>50</v>
      </c>
      <c r="O7" s="18" t="s">
        <v>51</v>
      </c>
      <c r="Q7" s="18" t="s">
        <v>52</v>
      </c>
    </row>
    <row r="8" spans="1:17">
      <c r="A8" s="1" t="s">
        <v>17</v>
      </c>
      <c r="C8" s="5">
        <v>278100</v>
      </c>
      <c r="D8" s="4"/>
      <c r="E8" s="5">
        <v>441209647687</v>
      </c>
      <c r="F8" s="4"/>
      <c r="G8" s="5">
        <v>405183378423</v>
      </c>
      <c r="H8" s="4"/>
      <c r="I8" s="5">
        <f>E8-G8</f>
        <v>36026269264</v>
      </c>
      <c r="J8" s="4"/>
      <c r="K8" s="5">
        <v>278100</v>
      </c>
      <c r="L8" s="4"/>
      <c r="M8" s="5">
        <v>441209647687</v>
      </c>
      <c r="N8" s="4"/>
      <c r="O8" s="5">
        <v>359586618158</v>
      </c>
      <c r="P8" s="4"/>
      <c r="Q8" s="5">
        <f>M8-O8</f>
        <v>81623029529</v>
      </c>
    </row>
    <row r="9" spans="1:17">
      <c r="A9" s="1" t="s">
        <v>16</v>
      </c>
      <c r="C9" s="5">
        <v>630500</v>
      </c>
      <c r="D9" s="4"/>
      <c r="E9" s="5">
        <v>994944762500</v>
      </c>
      <c r="F9" s="4"/>
      <c r="G9" s="5">
        <v>928319439268</v>
      </c>
      <c r="H9" s="4"/>
      <c r="I9" s="5">
        <f t="shared" ref="I9:I12" si="0">E9-G9</f>
        <v>66625323232</v>
      </c>
      <c r="J9" s="4"/>
      <c r="K9" s="5">
        <v>630500</v>
      </c>
      <c r="L9" s="4"/>
      <c r="M9" s="5">
        <v>994944762500</v>
      </c>
      <c r="N9" s="4"/>
      <c r="O9" s="5">
        <v>880939447364</v>
      </c>
      <c r="P9" s="4"/>
      <c r="Q9" s="5">
        <f t="shared" ref="Q9:Q12" si="1">M9-O9</f>
        <v>114005315136</v>
      </c>
    </row>
    <row r="10" spans="1:17">
      <c r="A10" s="1" t="s">
        <v>18</v>
      </c>
      <c r="C10" s="5">
        <v>129000</v>
      </c>
      <c r="D10" s="4"/>
      <c r="E10" s="5">
        <v>204080451161</v>
      </c>
      <c r="F10" s="4"/>
      <c r="G10" s="5">
        <v>186637538540</v>
      </c>
      <c r="H10" s="4"/>
      <c r="I10" s="5">
        <f t="shared" si="0"/>
        <v>17442912621</v>
      </c>
      <c r="J10" s="4"/>
      <c r="K10" s="5">
        <v>129000</v>
      </c>
      <c r="L10" s="4"/>
      <c r="M10" s="5">
        <v>204080451161</v>
      </c>
      <c r="N10" s="4"/>
      <c r="O10" s="5">
        <v>166705837473</v>
      </c>
      <c r="P10" s="4"/>
      <c r="Q10" s="5">
        <f t="shared" si="1"/>
        <v>37374613688</v>
      </c>
    </row>
    <row r="11" spans="1:17">
      <c r="A11" s="1" t="s">
        <v>19</v>
      </c>
      <c r="C11" s="5">
        <v>2065500</v>
      </c>
      <c r="D11" s="4"/>
      <c r="E11" s="5">
        <v>3261473555626</v>
      </c>
      <c r="F11" s="4"/>
      <c r="G11" s="5">
        <v>3066271045107</v>
      </c>
      <c r="H11" s="4"/>
      <c r="I11" s="5">
        <f t="shared" si="0"/>
        <v>195202510519</v>
      </c>
      <c r="J11" s="4"/>
      <c r="K11" s="5">
        <v>2065500</v>
      </c>
      <c r="L11" s="4"/>
      <c r="M11" s="5">
        <v>3261473555626</v>
      </c>
      <c r="N11" s="4"/>
      <c r="O11" s="5">
        <v>2814444156014</v>
      </c>
      <c r="P11" s="4"/>
      <c r="Q11" s="5">
        <f>M11-O11</f>
        <v>447029399612</v>
      </c>
    </row>
    <row r="12" spans="1:17">
      <c r="A12" s="1" t="s">
        <v>15</v>
      </c>
      <c r="C12" s="5">
        <v>850000</v>
      </c>
      <c r="D12" s="4"/>
      <c r="E12" s="5">
        <v>1338777833250</v>
      </c>
      <c r="F12" s="4"/>
      <c r="G12" s="5">
        <v>1228407443654</v>
      </c>
      <c r="H12" s="4"/>
      <c r="I12" s="5">
        <f t="shared" si="0"/>
        <v>110370389596</v>
      </c>
      <c r="J12" s="4"/>
      <c r="K12" s="5">
        <v>850000</v>
      </c>
      <c r="L12" s="4"/>
      <c r="M12" s="5">
        <v>1338777833250</v>
      </c>
      <c r="N12" s="4"/>
      <c r="O12" s="5">
        <v>1058904255996</v>
      </c>
      <c r="P12" s="4"/>
      <c r="Q12" s="5">
        <f t="shared" si="1"/>
        <v>279873577254</v>
      </c>
    </row>
    <row r="13" spans="1:17" ht="24.75" thickBot="1">
      <c r="C13" s="4"/>
      <c r="D13" s="4"/>
      <c r="E13" s="6">
        <f>SUM(E8:E12)</f>
        <v>6240486250224</v>
      </c>
      <c r="F13" s="4"/>
      <c r="G13" s="6">
        <f>SUM(G8:G12)</f>
        <v>5814818844992</v>
      </c>
      <c r="H13" s="4"/>
      <c r="I13" s="6">
        <f>SUM(I8:I12)</f>
        <v>425667405232</v>
      </c>
      <c r="J13" s="4"/>
      <c r="K13" s="4"/>
      <c r="L13" s="4"/>
      <c r="M13" s="6">
        <f>SUM(M8:M12)</f>
        <v>6240486250224</v>
      </c>
      <c r="N13" s="4"/>
      <c r="O13" s="6">
        <f>SUM(O8:O12)</f>
        <v>5280580315005</v>
      </c>
      <c r="P13" s="4"/>
      <c r="Q13" s="6">
        <f>SUM(Q8:Q12)</f>
        <v>959905935219</v>
      </c>
    </row>
    <row r="14" spans="1:1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1:1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J30" sqref="J30"/>
    </sheetView>
  </sheetViews>
  <sheetFormatPr defaultRowHeight="24"/>
  <cols>
    <col min="1" max="1" width="31.425781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K6" s="18" t="s">
        <v>41</v>
      </c>
      <c r="L6" s="18" t="s">
        <v>41</v>
      </c>
      <c r="M6" s="18" t="s">
        <v>41</v>
      </c>
      <c r="N6" s="18" t="s">
        <v>41</v>
      </c>
      <c r="O6" s="18" t="s">
        <v>41</v>
      </c>
      <c r="P6" s="18" t="s">
        <v>41</v>
      </c>
      <c r="Q6" s="18" t="s">
        <v>41</v>
      </c>
    </row>
    <row r="7" spans="1:17" ht="24.75">
      <c r="A7" s="18" t="s">
        <v>3</v>
      </c>
      <c r="C7" s="18" t="s">
        <v>7</v>
      </c>
      <c r="E7" s="18" t="s">
        <v>50</v>
      </c>
      <c r="G7" s="18" t="s">
        <v>51</v>
      </c>
      <c r="I7" s="18" t="s">
        <v>53</v>
      </c>
      <c r="K7" s="18" t="s">
        <v>7</v>
      </c>
      <c r="M7" s="18" t="s">
        <v>50</v>
      </c>
      <c r="O7" s="18" t="s">
        <v>51</v>
      </c>
      <c r="Q7" s="18" t="s">
        <v>53</v>
      </c>
    </row>
    <row r="8" spans="1:17">
      <c r="A8" s="1" t="s">
        <v>16</v>
      </c>
      <c r="C8" s="5">
        <v>1300</v>
      </c>
      <c r="D8" s="4"/>
      <c r="E8" s="10">
        <v>1890794054</v>
      </c>
      <c r="F8" s="10"/>
      <c r="G8" s="10">
        <v>1721968828</v>
      </c>
      <c r="H8" s="10"/>
      <c r="I8" s="10">
        <f>E8-G8</f>
        <v>168825226</v>
      </c>
      <c r="J8" s="10"/>
      <c r="K8" s="10">
        <v>13200</v>
      </c>
      <c r="L8" s="10"/>
      <c r="M8" s="10">
        <v>16018849107</v>
      </c>
      <c r="N8" s="10"/>
      <c r="O8" s="10">
        <v>17003675290</v>
      </c>
      <c r="P8" s="10"/>
      <c r="Q8" s="10">
        <f>M8-O8</f>
        <v>-984826183</v>
      </c>
    </row>
    <row r="9" spans="1:17">
      <c r="A9" s="1" t="s">
        <v>19</v>
      </c>
      <c r="C9" s="5">
        <v>32900</v>
      </c>
      <c r="D9" s="4"/>
      <c r="E9" s="10">
        <v>50081632598</v>
      </c>
      <c r="F9" s="10"/>
      <c r="G9" s="10">
        <v>42748675232</v>
      </c>
      <c r="H9" s="10"/>
      <c r="I9" s="10">
        <f t="shared" ref="I9:I18" si="0">E9-G9</f>
        <v>7332957366</v>
      </c>
      <c r="J9" s="10"/>
      <c r="K9" s="10">
        <v>78100</v>
      </c>
      <c r="L9" s="10"/>
      <c r="M9" s="10">
        <v>108381462973</v>
      </c>
      <c r="N9" s="10"/>
      <c r="O9" s="10">
        <v>97917035635</v>
      </c>
      <c r="P9" s="10"/>
      <c r="Q9" s="10">
        <f t="shared" ref="Q9:Q18" si="1">M9-O9</f>
        <v>10464427338</v>
      </c>
    </row>
    <row r="10" spans="1:17">
      <c r="A10" s="1" t="s">
        <v>18</v>
      </c>
      <c r="C10" s="5">
        <v>2500</v>
      </c>
      <c r="D10" s="4"/>
      <c r="E10" s="10">
        <v>3876718747</v>
      </c>
      <c r="F10" s="10"/>
      <c r="G10" s="10">
        <v>3200494952</v>
      </c>
      <c r="H10" s="10"/>
      <c r="I10" s="10">
        <f t="shared" si="0"/>
        <v>676223795</v>
      </c>
      <c r="J10" s="10"/>
      <c r="K10" s="10">
        <v>85700</v>
      </c>
      <c r="L10" s="10"/>
      <c r="M10" s="10">
        <v>115505994943</v>
      </c>
      <c r="N10" s="10"/>
      <c r="O10" s="10">
        <v>104768963858</v>
      </c>
      <c r="P10" s="10"/>
      <c r="Q10" s="10">
        <f t="shared" si="1"/>
        <v>10737031085</v>
      </c>
    </row>
    <row r="11" spans="1:17">
      <c r="A11" s="1" t="s">
        <v>17</v>
      </c>
      <c r="C11" s="5">
        <v>1500</v>
      </c>
      <c r="D11" s="4"/>
      <c r="E11" s="10">
        <v>2343205441</v>
      </c>
      <c r="F11" s="10"/>
      <c r="G11" s="10">
        <v>1905086977</v>
      </c>
      <c r="H11" s="10"/>
      <c r="I11" s="10">
        <f t="shared" si="0"/>
        <v>438118464</v>
      </c>
      <c r="J11" s="10"/>
      <c r="K11" s="10">
        <v>47000</v>
      </c>
      <c r="L11" s="10"/>
      <c r="M11" s="10">
        <v>55645569735</v>
      </c>
      <c r="N11" s="10"/>
      <c r="O11" s="10">
        <v>57696417138</v>
      </c>
      <c r="P11" s="10"/>
      <c r="Q11" s="10">
        <f t="shared" si="1"/>
        <v>-2050847403</v>
      </c>
    </row>
    <row r="12" spans="1:17">
      <c r="A12" s="1" t="s">
        <v>15</v>
      </c>
      <c r="C12" s="5">
        <v>25500</v>
      </c>
      <c r="D12" s="4"/>
      <c r="E12" s="10">
        <v>39594663680</v>
      </c>
      <c r="F12" s="10"/>
      <c r="G12" s="10">
        <v>31760639148</v>
      </c>
      <c r="H12" s="10"/>
      <c r="I12" s="10">
        <f t="shared" si="0"/>
        <v>7834024532</v>
      </c>
      <c r="J12" s="10"/>
      <c r="K12" s="10">
        <v>169700</v>
      </c>
      <c r="L12" s="10"/>
      <c r="M12" s="10">
        <v>235408489562</v>
      </c>
      <c r="N12" s="10"/>
      <c r="O12" s="10">
        <v>210129704820</v>
      </c>
      <c r="P12" s="10"/>
      <c r="Q12" s="10">
        <f t="shared" si="1"/>
        <v>25278784742</v>
      </c>
    </row>
    <row r="13" spans="1:17">
      <c r="A13" s="1" t="s">
        <v>54</v>
      </c>
      <c r="C13" s="5">
        <v>0</v>
      </c>
      <c r="D13" s="4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14601</v>
      </c>
      <c r="L13" s="10"/>
      <c r="M13" s="10">
        <v>450545769</v>
      </c>
      <c r="N13" s="10"/>
      <c r="O13" s="10">
        <v>452144569</v>
      </c>
      <c r="P13" s="10"/>
      <c r="Q13" s="10">
        <f t="shared" si="1"/>
        <v>-1598800</v>
      </c>
    </row>
    <row r="14" spans="1:17">
      <c r="A14" s="1" t="s">
        <v>55</v>
      </c>
      <c r="C14" s="5">
        <v>0</v>
      </c>
      <c r="D14" s="4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931900</v>
      </c>
      <c r="L14" s="10"/>
      <c r="M14" s="10">
        <v>1143652379882</v>
      </c>
      <c r="N14" s="10"/>
      <c r="O14" s="10">
        <v>1143580403636</v>
      </c>
      <c r="P14" s="10"/>
      <c r="Q14" s="10">
        <f t="shared" si="1"/>
        <v>71976246</v>
      </c>
    </row>
    <row r="15" spans="1:17">
      <c r="A15" s="1" t="s">
        <v>56</v>
      </c>
      <c r="C15" s="5">
        <v>0</v>
      </c>
      <c r="D15" s="4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1334800</v>
      </c>
      <c r="L15" s="10"/>
      <c r="M15" s="10">
        <v>1610350149980</v>
      </c>
      <c r="N15" s="10"/>
      <c r="O15" s="10">
        <v>1648380773183</v>
      </c>
      <c r="P15" s="10"/>
      <c r="Q15" s="10">
        <f t="shared" si="1"/>
        <v>-38030623203</v>
      </c>
    </row>
    <row r="16" spans="1:17">
      <c r="A16" s="1" t="s">
        <v>57</v>
      </c>
      <c r="C16" s="5">
        <v>0</v>
      </c>
      <c r="D16" s="4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147000</v>
      </c>
      <c r="L16" s="10"/>
      <c r="M16" s="10">
        <v>174768256338</v>
      </c>
      <c r="N16" s="10"/>
      <c r="O16" s="10">
        <v>180640792757</v>
      </c>
      <c r="P16" s="10"/>
      <c r="Q16" s="10">
        <f t="shared" si="1"/>
        <v>-5872536419</v>
      </c>
    </row>
    <row r="17" spans="1:17">
      <c r="A17" s="1" t="s">
        <v>47</v>
      </c>
      <c r="C17" s="5">
        <v>0</v>
      </c>
      <c r="D17" s="4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18500</v>
      </c>
      <c r="L17" s="10"/>
      <c r="M17" s="10">
        <v>18500000000</v>
      </c>
      <c r="N17" s="10"/>
      <c r="O17" s="10">
        <v>17756799496</v>
      </c>
      <c r="P17" s="10"/>
      <c r="Q17" s="10">
        <f t="shared" si="1"/>
        <v>743200504</v>
      </c>
    </row>
    <row r="18" spans="1:17">
      <c r="A18" s="1" t="s">
        <v>58</v>
      </c>
      <c r="C18" s="5">
        <v>0</v>
      </c>
      <c r="D18" s="4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15000</v>
      </c>
      <c r="L18" s="10"/>
      <c r="M18" s="10">
        <v>15000000000</v>
      </c>
      <c r="N18" s="10"/>
      <c r="O18" s="10">
        <v>13992478403</v>
      </c>
      <c r="P18" s="10"/>
      <c r="Q18" s="10">
        <f t="shared" si="1"/>
        <v>1007521597</v>
      </c>
    </row>
    <row r="19" spans="1:17" ht="24.75" thickBot="1">
      <c r="C19" s="4"/>
      <c r="D19" s="4"/>
      <c r="E19" s="6">
        <f>SUM(E8:E18)</f>
        <v>97787014520</v>
      </c>
      <c r="F19" s="4"/>
      <c r="G19" s="6">
        <f>SUM(G8:G18)</f>
        <v>81336865137</v>
      </c>
      <c r="H19" s="4"/>
      <c r="I19" s="6">
        <f>SUM(I8:I18)</f>
        <v>16450149383</v>
      </c>
      <c r="J19" s="4"/>
      <c r="K19" s="4"/>
      <c r="L19" s="4"/>
      <c r="M19" s="6">
        <f>SUM(M8:M18)</f>
        <v>3493681698289</v>
      </c>
      <c r="N19" s="4"/>
      <c r="O19" s="6">
        <f>SUM(O8:O18)</f>
        <v>3492319188785</v>
      </c>
      <c r="P19" s="4"/>
      <c r="Q19" s="6">
        <f>SUM(Q8:Q18)</f>
        <v>1362509504</v>
      </c>
    </row>
    <row r="2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0"/>
  <sheetViews>
    <sheetView rightToLeft="1" workbookViewId="0">
      <selection activeCell="I14" sqref="I14"/>
    </sheetView>
  </sheetViews>
  <sheetFormatPr defaultRowHeight="2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855468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7" t="s">
        <v>3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J6" s="18" t="s">
        <v>40</v>
      </c>
      <c r="K6" s="18" t="s">
        <v>40</v>
      </c>
      <c r="M6" s="18" t="s">
        <v>41</v>
      </c>
      <c r="N6" s="18" t="s">
        <v>41</v>
      </c>
      <c r="O6" s="18" t="s">
        <v>41</v>
      </c>
      <c r="P6" s="18" t="s">
        <v>41</v>
      </c>
      <c r="Q6" s="18" t="s">
        <v>41</v>
      </c>
      <c r="R6" s="18" t="s">
        <v>41</v>
      </c>
      <c r="S6" s="18" t="s">
        <v>41</v>
      </c>
      <c r="T6" s="18" t="s">
        <v>41</v>
      </c>
      <c r="U6" s="18" t="s">
        <v>41</v>
      </c>
    </row>
    <row r="7" spans="1:21" ht="24.75">
      <c r="A7" s="18" t="s">
        <v>3</v>
      </c>
      <c r="C7" s="18" t="s">
        <v>59</v>
      </c>
      <c r="E7" s="18" t="s">
        <v>60</v>
      </c>
      <c r="G7" s="18" t="s">
        <v>61</v>
      </c>
      <c r="I7" s="18" t="s">
        <v>28</v>
      </c>
      <c r="K7" s="18" t="s">
        <v>62</v>
      </c>
      <c r="M7" s="18" t="s">
        <v>59</v>
      </c>
      <c r="O7" s="18" t="s">
        <v>60</v>
      </c>
      <c r="Q7" s="18" t="s">
        <v>61</v>
      </c>
      <c r="S7" s="18" t="s">
        <v>28</v>
      </c>
      <c r="U7" s="18" t="s">
        <v>62</v>
      </c>
    </row>
    <row r="8" spans="1:21">
      <c r="A8" s="1" t="s">
        <v>16</v>
      </c>
      <c r="B8" s="12"/>
      <c r="C8" s="10">
        <v>0</v>
      </c>
      <c r="D8" s="10"/>
      <c r="E8" s="10">
        <v>66625323232</v>
      </c>
      <c r="F8" s="10"/>
      <c r="G8" s="10">
        <v>168825226</v>
      </c>
      <c r="H8" s="10"/>
      <c r="I8" s="10">
        <f>C8+E8+G8</f>
        <v>66794148458</v>
      </c>
      <c r="J8" s="10"/>
      <c r="K8" s="13">
        <f>I8/$I$17</f>
        <v>0.15107780218355038</v>
      </c>
      <c r="L8" s="10"/>
      <c r="M8" s="10">
        <v>0</v>
      </c>
      <c r="N8" s="10"/>
      <c r="O8" s="10">
        <v>114005315136</v>
      </c>
      <c r="P8" s="10"/>
      <c r="Q8" s="10">
        <v>-984826183</v>
      </c>
      <c r="R8" s="10"/>
      <c r="S8" s="10">
        <f>M8+O8+Q8</f>
        <v>113020488953</v>
      </c>
      <c r="T8" s="4"/>
      <c r="U8" s="8">
        <f>S8/$S$17</f>
        <v>0.11778884984443813</v>
      </c>
    </row>
    <row r="9" spans="1:21">
      <c r="A9" s="1" t="s">
        <v>19</v>
      </c>
      <c r="B9" s="12"/>
      <c r="C9" s="10">
        <v>0</v>
      </c>
      <c r="D9" s="10"/>
      <c r="E9" s="10">
        <v>195202510518</v>
      </c>
      <c r="F9" s="10"/>
      <c r="G9" s="10">
        <v>7332957366</v>
      </c>
      <c r="H9" s="10"/>
      <c r="I9" s="10">
        <f t="shared" ref="I9:I16" si="0">C9+E9+G9</f>
        <v>202535467884</v>
      </c>
      <c r="J9" s="10"/>
      <c r="K9" s="13">
        <f t="shared" ref="K9:K16" si="1">I9/$I$17</f>
        <v>0.45810320302791352</v>
      </c>
      <c r="L9" s="10"/>
      <c r="M9" s="10">
        <v>0</v>
      </c>
      <c r="N9" s="10"/>
      <c r="O9" s="10">
        <v>447029399611</v>
      </c>
      <c r="P9" s="10"/>
      <c r="Q9" s="10">
        <v>10464427338</v>
      </c>
      <c r="R9" s="10"/>
      <c r="S9" s="10">
        <f t="shared" ref="S9:S16" si="2">M9+O9+Q9</f>
        <v>457493826949</v>
      </c>
      <c r="T9" s="4"/>
      <c r="U9" s="8">
        <f>S9/$S$17</f>
        <v>0.47679559862515297</v>
      </c>
    </row>
    <row r="10" spans="1:21">
      <c r="A10" s="1" t="s">
        <v>18</v>
      </c>
      <c r="B10" s="12"/>
      <c r="C10" s="10">
        <v>0</v>
      </c>
      <c r="D10" s="10"/>
      <c r="E10" s="10">
        <v>17442912621</v>
      </c>
      <c r="F10" s="10"/>
      <c r="G10" s="10">
        <v>676223795</v>
      </c>
      <c r="H10" s="10"/>
      <c r="I10" s="10">
        <f t="shared" si="0"/>
        <v>18119136416</v>
      </c>
      <c r="J10" s="10"/>
      <c r="K10" s="13">
        <f t="shared" si="1"/>
        <v>4.0982621537790573E-2</v>
      </c>
      <c r="L10" s="10"/>
      <c r="M10" s="10">
        <v>0</v>
      </c>
      <c r="N10" s="10"/>
      <c r="O10" s="10">
        <v>37374613688</v>
      </c>
      <c r="P10" s="10"/>
      <c r="Q10" s="10">
        <v>10737031085</v>
      </c>
      <c r="R10" s="10"/>
      <c r="S10" s="10">
        <f t="shared" si="2"/>
        <v>48111644773</v>
      </c>
      <c r="T10" s="4"/>
      <c r="U10" s="8">
        <f t="shared" ref="U10:U16" si="3">S10/$S$17</f>
        <v>5.014148633078816E-2</v>
      </c>
    </row>
    <row r="11" spans="1:21">
      <c r="A11" s="1" t="s">
        <v>17</v>
      </c>
      <c r="B11" s="12"/>
      <c r="C11" s="10">
        <v>0</v>
      </c>
      <c r="D11" s="10"/>
      <c r="E11" s="10">
        <v>36026269264</v>
      </c>
      <c r="F11" s="10"/>
      <c r="G11" s="10">
        <v>438118464</v>
      </c>
      <c r="H11" s="10"/>
      <c r="I11" s="10">
        <f t="shared" si="0"/>
        <v>36464387728</v>
      </c>
      <c r="J11" s="10"/>
      <c r="K11" s="13">
        <f t="shared" si="1"/>
        <v>8.2476679216579682E-2</v>
      </c>
      <c r="L11" s="10"/>
      <c r="M11" s="10">
        <v>0</v>
      </c>
      <c r="N11" s="10"/>
      <c r="O11" s="10">
        <v>81623029529</v>
      </c>
      <c r="P11" s="10"/>
      <c r="Q11" s="10">
        <v>-2050847403</v>
      </c>
      <c r="R11" s="10"/>
      <c r="S11" s="10">
        <f t="shared" si="2"/>
        <v>79572182126</v>
      </c>
      <c r="T11" s="4"/>
      <c r="U11" s="8">
        <f t="shared" si="3"/>
        <v>8.2929351120851882E-2</v>
      </c>
    </row>
    <row r="12" spans="1:21">
      <c r="A12" s="1" t="s">
        <v>15</v>
      </c>
      <c r="B12" s="12"/>
      <c r="C12" s="10">
        <v>0</v>
      </c>
      <c r="D12" s="10"/>
      <c r="E12" s="10">
        <v>110370389597</v>
      </c>
      <c r="F12" s="10"/>
      <c r="G12" s="10">
        <v>7834024532</v>
      </c>
      <c r="H12" s="10"/>
      <c r="I12" s="10">
        <f t="shared" si="0"/>
        <v>118204414129</v>
      </c>
      <c r="J12" s="10"/>
      <c r="K12" s="13">
        <f t="shared" si="1"/>
        <v>0.26735969403416582</v>
      </c>
      <c r="L12" s="10"/>
      <c r="M12" s="10">
        <v>0</v>
      </c>
      <c r="N12" s="10"/>
      <c r="O12" s="10">
        <v>279873577255</v>
      </c>
      <c r="P12" s="10"/>
      <c r="Q12" s="10">
        <v>25278784742</v>
      </c>
      <c r="R12" s="10"/>
      <c r="S12" s="10">
        <f t="shared" si="2"/>
        <v>305152361997</v>
      </c>
      <c r="T12" s="4"/>
      <c r="U12" s="8">
        <f t="shared" si="3"/>
        <v>0.31802681159774071</v>
      </c>
    </row>
    <row r="13" spans="1:21">
      <c r="A13" s="1" t="s">
        <v>54</v>
      </c>
      <c r="B13" s="12"/>
      <c r="C13" s="10">
        <v>0</v>
      </c>
      <c r="D13" s="10"/>
      <c r="E13" s="10">
        <v>0</v>
      </c>
      <c r="F13" s="10"/>
      <c r="G13" s="10">
        <v>0</v>
      </c>
      <c r="H13" s="10"/>
      <c r="I13" s="10">
        <f>C13+E13+G13</f>
        <v>0</v>
      </c>
      <c r="J13" s="10"/>
      <c r="K13" s="13">
        <f t="shared" si="1"/>
        <v>0</v>
      </c>
      <c r="L13" s="10"/>
      <c r="M13" s="10">
        <v>0</v>
      </c>
      <c r="N13" s="10"/>
      <c r="O13" s="10">
        <v>0</v>
      </c>
      <c r="P13" s="10"/>
      <c r="Q13" s="10">
        <v>-1598800</v>
      </c>
      <c r="R13" s="10"/>
      <c r="S13" s="10">
        <f t="shared" si="2"/>
        <v>-1598800</v>
      </c>
      <c r="T13" s="4"/>
      <c r="U13" s="8">
        <f t="shared" si="3"/>
        <v>-1.6662537463415294E-6</v>
      </c>
    </row>
    <row r="14" spans="1:21">
      <c r="A14" s="1" t="s">
        <v>55</v>
      </c>
      <c r="B14" s="12"/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3">
        <f t="shared" si="1"/>
        <v>0</v>
      </c>
      <c r="L14" s="10"/>
      <c r="M14" s="10">
        <v>0</v>
      </c>
      <c r="N14" s="10"/>
      <c r="O14" s="10">
        <v>0</v>
      </c>
      <c r="P14" s="10"/>
      <c r="Q14" s="10">
        <v>71976246</v>
      </c>
      <c r="R14" s="10"/>
      <c r="S14" s="10">
        <f t="shared" si="2"/>
        <v>71976246</v>
      </c>
      <c r="T14" s="4"/>
      <c r="U14" s="8">
        <f t="shared" si="3"/>
        <v>7.5012940671190592E-5</v>
      </c>
    </row>
    <row r="15" spans="1:21">
      <c r="A15" s="1" t="s">
        <v>56</v>
      </c>
      <c r="B15" s="12"/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3">
        <f t="shared" si="1"/>
        <v>0</v>
      </c>
      <c r="L15" s="10"/>
      <c r="M15" s="10">
        <v>0</v>
      </c>
      <c r="N15" s="10"/>
      <c r="O15" s="10">
        <v>0</v>
      </c>
      <c r="P15" s="10"/>
      <c r="Q15" s="10">
        <v>-38030623203</v>
      </c>
      <c r="R15" s="10"/>
      <c r="S15" s="10">
        <f t="shared" si="2"/>
        <v>-38030623203</v>
      </c>
      <c r="T15" s="4"/>
      <c r="U15" s="8">
        <f t="shared" si="3"/>
        <v>-3.9635144100388944E-2</v>
      </c>
    </row>
    <row r="16" spans="1:21">
      <c r="A16" s="1" t="s">
        <v>57</v>
      </c>
      <c r="B16" s="12"/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3">
        <f t="shared" si="1"/>
        <v>0</v>
      </c>
      <c r="L16" s="10"/>
      <c r="M16" s="10">
        <v>0</v>
      </c>
      <c r="N16" s="10"/>
      <c r="O16" s="10">
        <v>0</v>
      </c>
      <c r="P16" s="10"/>
      <c r="Q16" s="10">
        <v>-5872536419</v>
      </c>
      <c r="R16" s="10"/>
      <c r="S16" s="10">
        <f t="shared" si="2"/>
        <v>-5872536419</v>
      </c>
      <c r="T16" s="4"/>
      <c r="U16" s="8">
        <f t="shared" si="3"/>
        <v>-6.1203001055077678E-3</v>
      </c>
    </row>
    <row r="17" spans="3:21" ht="24.75" thickBot="1">
      <c r="C17" s="6">
        <f>SUM(C8:C16)</f>
        <v>0</v>
      </c>
      <c r="D17" s="4"/>
      <c r="E17" s="6">
        <f>SUM(E8:E16)</f>
        <v>425667405232</v>
      </c>
      <c r="F17" s="4"/>
      <c r="G17" s="6">
        <f>SUM(G8:G16)</f>
        <v>16450149383</v>
      </c>
      <c r="H17" s="4"/>
      <c r="I17" s="14">
        <f>SUM(I8:I16)</f>
        <v>442117554615</v>
      </c>
      <c r="J17" s="4"/>
      <c r="K17" s="9">
        <f>SUM(K8:K16)</f>
        <v>0.99999999999999989</v>
      </c>
      <c r="L17" s="4"/>
      <c r="M17" s="6">
        <f>SUM(M8:M16)</f>
        <v>0</v>
      </c>
      <c r="N17" s="4"/>
      <c r="O17" s="6">
        <f>SUM(O8:O16)</f>
        <v>959905935219</v>
      </c>
      <c r="P17" s="4"/>
      <c r="Q17" s="14">
        <f>SUM(Q8:Q16)</f>
        <v>-388212597</v>
      </c>
      <c r="R17" s="4"/>
      <c r="S17" s="6">
        <f>SUM(S8:S16)</f>
        <v>959517722622</v>
      </c>
      <c r="T17" s="4"/>
      <c r="U17" s="9">
        <f>SUM(U8:U16)</f>
        <v>0.99999999999999989</v>
      </c>
    </row>
    <row r="18" spans="3:21" ht="24.75" thickTop="1">
      <c r="C18" s="4"/>
      <c r="D18" s="4"/>
      <c r="E18" s="5"/>
      <c r="F18" s="4"/>
      <c r="G18" s="5"/>
      <c r="H18" s="4"/>
      <c r="I18" s="4"/>
      <c r="J18" s="4"/>
      <c r="K18" s="4"/>
      <c r="L18" s="4"/>
      <c r="M18" s="4"/>
      <c r="N18" s="4"/>
      <c r="O18" s="5"/>
      <c r="P18" s="4"/>
      <c r="Q18" s="10"/>
      <c r="R18" s="4"/>
      <c r="S18" s="4"/>
      <c r="T18" s="4"/>
      <c r="U18" s="4"/>
    </row>
    <row r="19" spans="3:2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</sheetData>
  <mergeCells count="16">
    <mergeCell ref="A3:U3"/>
    <mergeCell ref="A4:U4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J16" sqref="J16"/>
    </sheetView>
  </sheetViews>
  <sheetFormatPr defaultRowHeight="2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5.855468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42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K6" s="18" t="s">
        <v>41</v>
      </c>
      <c r="L6" s="18" t="s">
        <v>41</v>
      </c>
      <c r="M6" s="18" t="s">
        <v>41</v>
      </c>
      <c r="N6" s="18" t="s">
        <v>41</v>
      </c>
      <c r="O6" s="18" t="s">
        <v>41</v>
      </c>
      <c r="P6" s="18" t="s">
        <v>41</v>
      </c>
      <c r="Q6" s="18" t="s">
        <v>41</v>
      </c>
    </row>
    <row r="7" spans="1:17" ht="24.75">
      <c r="A7" s="18" t="s">
        <v>42</v>
      </c>
      <c r="C7" s="18" t="s">
        <v>63</v>
      </c>
      <c r="E7" s="18" t="s">
        <v>60</v>
      </c>
      <c r="G7" s="18" t="s">
        <v>61</v>
      </c>
      <c r="I7" s="18" t="s">
        <v>64</v>
      </c>
      <c r="K7" s="18" t="s">
        <v>63</v>
      </c>
      <c r="M7" s="18" t="s">
        <v>60</v>
      </c>
      <c r="O7" s="18" t="s">
        <v>61</v>
      </c>
      <c r="Q7" s="18" t="s">
        <v>64</v>
      </c>
    </row>
    <row r="8" spans="1:17">
      <c r="A8" s="1" t="s">
        <v>47</v>
      </c>
      <c r="C8" s="5">
        <v>0</v>
      </c>
      <c r="D8" s="4"/>
      <c r="E8" s="5">
        <v>0</v>
      </c>
      <c r="F8" s="4"/>
      <c r="G8" s="5">
        <v>0</v>
      </c>
      <c r="H8" s="4"/>
      <c r="I8" s="5">
        <v>0</v>
      </c>
      <c r="J8" s="4"/>
      <c r="K8" s="5">
        <v>2191420630</v>
      </c>
      <c r="L8" s="4"/>
      <c r="M8" s="5">
        <v>0</v>
      </c>
      <c r="N8" s="4"/>
      <c r="O8" s="5">
        <v>743200504</v>
      </c>
      <c r="P8" s="4"/>
      <c r="Q8" s="5">
        <f>K8+M8+O8</f>
        <v>2934621134</v>
      </c>
    </row>
    <row r="9" spans="1:17">
      <c r="A9" s="1" t="s">
        <v>58</v>
      </c>
      <c r="C9" s="5">
        <v>0</v>
      </c>
      <c r="D9" s="4"/>
      <c r="E9" s="5">
        <v>0</v>
      </c>
      <c r="F9" s="4"/>
      <c r="G9" s="5">
        <v>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1007521597</v>
      </c>
      <c r="P9" s="4"/>
      <c r="Q9" s="5">
        <f>K9+M9+O9</f>
        <v>1007521597</v>
      </c>
    </row>
    <row r="10" spans="1:17" ht="24.75" thickBot="1">
      <c r="C10" s="6">
        <f>SUM(C8:C9)</f>
        <v>0</v>
      </c>
      <c r="D10" s="4"/>
      <c r="E10" s="6">
        <f>SUM(E8:E9)</f>
        <v>0</v>
      </c>
      <c r="F10" s="4"/>
      <c r="G10" s="6">
        <f>SUM(G8:G9)</f>
        <v>0</v>
      </c>
      <c r="H10" s="4"/>
      <c r="I10" s="6">
        <f>SUM(I8:I9)</f>
        <v>0</v>
      </c>
      <c r="J10" s="4"/>
      <c r="K10" s="6">
        <f>SUM(K8:K9)</f>
        <v>2191420630</v>
      </c>
      <c r="L10" s="4"/>
      <c r="M10" s="6">
        <f>SUM(M8:M9)</f>
        <v>0</v>
      </c>
      <c r="N10" s="4"/>
      <c r="O10" s="6">
        <f>SUM(O8:O9)</f>
        <v>1750722101</v>
      </c>
      <c r="P10" s="4"/>
      <c r="Q10" s="6">
        <f>SUM(Q8:Q9)</f>
        <v>3942142731</v>
      </c>
    </row>
    <row r="11" spans="1:17" ht="24.75" thickTop="1">
      <c r="K11" s="3"/>
      <c r="O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2022-06-28T08:21:18Z</dcterms:created>
  <dcterms:modified xsi:type="dcterms:W3CDTF">2022-06-29T13:42:37Z</dcterms:modified>
</cp:coreProperties>
</file>