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CA20E9BD-873E-4EF0-B7AA-E07A5A94B6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E7" i="15" s="1"/>
  <c r="E10" i="15"/>
  <c r="C10" i="15"/>
  <c r="C9" i="15"/>
  <c r="C8" i="15"/>
  <c r="C7" i="15"/>
  <c r="E10" i="14"/>
  <c r="C10" i="14"/>
  <c r="I10" i="13"/>
  <c r="K9" i="13" s="1"/>
  <c r="G10" i="13"/>
  <c r="G9" i="13"/>
  <c r="G8" i="13"/>
  <c r="E10" i="13"/>
  <c r="I8" i="12"/>
  <c r="Q10" i="12"/>
  <c r="Q9" i="12"/>
  <c r="Q8" i="12"/>
  <c r="I9" i="12"/>
  <c r="C10" i="12"/>
  <c r="E10" i="12"/>
  <c r="G10" i="12"/>
  <c r="I10" i="12"/>
  <c r="K10" i="12"/>
  <c r="M10" i="12"/>
  <c r="O10" i="12"/>
  <c r="S8" i="11"/>
  <c r="I8" i="11"/>
  <c r="M17" i="11"/>
  <c r="U17" i="11"/>
  <c r="O17" i="11"/>
  <c r="S17" i="11"/>
  <c r="U10" i="11" s="1"/>
  <c r="Q17" i="11"/>
  <c r="S9" i="11"/>
  <c r="S10" i="11"/>
  <c r="S11" i="11"/>
  <c r="S12" i="11"/>
  <c r="S13" i="11"/>
  <c r="S14" i="11"/>
  <c r="S15" i="11"/>
  <c r="S16" i="11"/>
  <c r="I9" i="11"/>
  <c r="I10" i="11"/>
  <c r="I11" i="11"/>
  <c r="I12" i="11"/>
  <c r="I13" i="11"/>
  <c r="I14" i="11"/>
  <c r="I15" i="11"/>
  <c r="I16" i="11"/>
  <c r="C17" i="11"/>
  <c r="E17" i="11"/>
  <c r="G17" i="11"/>
  <c r="Q9" i="9"/>
  <c r="Q10" i="9"/>
  <c r="Q11" i="9"/>
  <c r="Q12" i="9"/>
  <c r="Q13" i="9"/>
  <c r="Q8" i="9"/>
  <c r="I9" i="9"/>
  <c r="I10" i="9"/>
  <c r="I11" i="9"/>
  <c r="I12" i="9"/>
  <c r="I13" i="9"/>
  <c r="I8" i="9"/>
  <c r="Q9" i="10"/>
  <c r="Q10" i="10"/>
  <c r="Q11" i="10"/>
  <c r="Q12" i="10"/>
  <c r="Q13" i="10"/>
  <c r="Q14" i="10"/>
  <c r="Q15" i="10"/>
  <c r="Q16" i="10"/>
  <c r="Q17" i="10"/>
  <c r="Q18" i="10"/>
  <c r="Q8" i="10"/>
  <c r="I9" i="10"/>
  <c r="I10" i="10"/>
  <c r="I11" i="10"/>
  <c r="I12" i="10"/>
  <c r="I13" i="10"/>
  <c r="I14" i="10"/>
  <c r="I15" i="10"/>
  <c r="I16" i="10"/>
  <c r="I17" i="10"/>
  <c r="I18" i="10"/>
  <c r="I8" i="10"/>
  <c r="I19" i="10"/>
  <c r="O19" i="10"/>
  <c r="M19" i="10"/>
  <c r="G19" i="10"/>
  <c r="E19" i="10"/>
  <c r="O14" i="9"/>
  <c r="M14" i="9"/>
  <c r="I14" i="9"/>
  <c r="G14" i="9"/>
  <c r="E14" i="9"/>
  <c r="L12" i="7"/>
  <c r="S11" i="7"/>
  <c r="Q11" i="7"/>
  <c r="O11" i="7"/>
  <c r="M11" i="7"/>
  <c r="K11" i="7"/>
  <c r="I11" i="7"/>
  <c r="S10" i="6"/>
  <c r="Q10" i="6"/>
  <c r="O10" i="6"/>
  <c r="M10" i="6"/>
  <c r="K10" i="6"/>
  <c r="AK10" i="3"/>
  <c r="Q10" i="3"/>
  <c r="S10" i="3"/>
  <c r="W10" i="3"/>
  <c r="AA10" i="3"/>
  <c r="AE10" i="3"/>
  <c r="AG10" i="3"/>
  <c r="AI10" i="3"/>
  <c r="Y14" i="1"/>
  <c r="W14" i="1"/>
  <c r="U14" i="1"/>
  <c r="O14" i="1"/>
  <c r="K14" i="1"/>
  <c r="G14" i="1"/>
  <c r="E14" i="1"/>
  <c r="G11" i="15" l="1"/>
  <c r="E9" i="15"/>
  <c r="E8" i="15"/>
  <c r="E11" i="15" s="1"/>
  <c r="K8" i="13"/>
  <c r="K10" i="13" s="1"/>
  <c r="U9" i="11"/>
  <c r="U13" i="11"/>
  <c r="U8" i="11"/>
  <c r="U16" i="11"/>
  <c r="U12" i="11"/>
  <c r="U15" i="11"/>
  <c r="U11" i="11"/>
  <c r="U14" i="11"/>
  <c r="I17" i="11"/>
  <c r="K13" i="11"/>
  <c r="Q14" i="9"/>
  <c r="Q19" i="10"/>
  <c r="K9" i="11" l="1"/>
  <c r="K11" i="11"/>
  <c r="K8" i="11"/>
  <c r="K17" i="11" s="1"/>
  <c r="K12" i="11"/>
  <c r="K10" i="11"/>
  <c r="K15" i="11"/>
  <c r="K14" i="11"/>
  <c r="K16" i="11"/>
</calcChain>
</file>

<file path=xl/sharedStrings.xml><?xml version="1.0" encoding="utf-8"?>
<sst xmlns="http://schemas.openxmlformats.org/spreadsheetml/2006/main" count="402" uniqueCount="89">
  <si>
    <t>صندوق سرمایه‌گذاری در اوراق بهادار مبتنی بر سکه طلای مفید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</si>
  <si>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</si>
  <si>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</si>
  <si>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</si>
  <si>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</si>
  <si>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</si>
  <si>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</si>
  <si>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</si>
  <si>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</si>
  <si>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</si>
  <si>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</si>
  <si>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</si>
  <si>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</si>
  <si>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</si>
  <si>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</si>
  <si>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</si>
  <si>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</si>
  <si>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</si>
  <si>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</si>
  <si>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</si>
  <si>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</si>
  <si>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</si>
  <si>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</si>
  <si>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</si>
  <si>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</si>
  <si>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</si>
  <si>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</si>
  <si>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</si>
  <si>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</si>
  <si>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مخابرات-3 ماهه 16%</t>
  </si>
  <si>
    <t>بله</t>
  </si>
  <si>
    <t>1397/02/30</t>
  </si>
  <si>
    <t>1401/02/30</t>
  </si>
  <si>
    <t>0.00%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</si>
  <si>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</si>
  <si>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</si>
  <si>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</si>
  <si>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</si>
  <si>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</si>
  <si>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</si>
  <si>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</si>
  <si>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</si>
  <si>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</si>
  <si>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</si>
  <si>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</si>
  <si>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</si>
  <si>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</si>
  <si>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</si>
  <si>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</si>
  <si>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</si>
  <si>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</si>
  <si>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</si>
  <si>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</si>
  <si>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</si>
  <si>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</si>
  <si>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</si>
  <si>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</si>
  <si>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</si>
  <si>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</si>
  <si>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</si>
  <si>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</si>
  <si>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</si>
  <si>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</si>
  <si>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</si>
  <si>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صندوق سکه طلای مفید</t>
  </si>
  <si>
    <t>تمام سکه طرح جدید0012صادرات</t>
  </si>
  <si>
    <t>تمام سکه طرح جدید0012رفاه</t>
  </si>
  <si>
    <t>تمام سکه طرح جدید0011ملت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</si>
  <si>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</si>
  <si>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</si>
  <si>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</si>
  <si>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</si>
  <si>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</si>
  <si>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</si>
  <si>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</si>
  <si>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</si>
  <si>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</si>
  <si>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</si>
  <si>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</si>
  <si>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</si>
  <si>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</si>
  <si>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</si>
  <si>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</si>
  <si>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</si>
  <si>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1401/02/01</t>
  </si>
  <si>
    <t>-</t>
  </si>
  <si>
    <t xml:space="preserve">از ابتدای سال مالی 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</si>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</sst>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C0EC133-AEFC-CE6C-8498-FCAD12C0F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2E64-8062-43B0-A7F1-B26DAB20C85F}">
  <dimension ref="A1"/>
  <sheetViews>
    <sheetView rightToLeft="1" tabSelected="1" workbookViewId="0">
      <selection activeCell="M26" sqref="M26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1"/>
  <sheetViews>
    <sheetView rightToLeft="1" workbookViewId="0">
      <selection activeCell="H19" sqref="H19"/>
    </sheetView>
  </sheetViews>
  <sheetFormatPr defaultRowHeight="24"/>
  <cols>
    <col min="1" max="1" width="39.5703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ht="24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>
      <c r="A6" s="16" t="s">
        <v>54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K6" s="17" t="s">
        <v>53</v>
      </c>
      <c r="L6" s="17" t="s">
        <v>53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</row>
    <row r="7" spans="1:19" ht="24.75">
      <c r="A7" s="17" t="s">
        <v>54</v>
      </c>
      <c r="C7" s="17" t="s">
        <v>73</v>
      </c>
      <c r="E7" s="17" t="s">
        <v>70</v>
      </c>
      <c r="G7" s="17" t="s">
        <v>71</v>
      </c>
      <c r="I7" s="17" t="s">
        <v>74</v>
      </c>
      <c r="K7" s="17" t="s">
        <v>73</v>
      </c>
      <c r="M7" s="17" t="s">
        <v>70</v>
      </c>
      <c r="O7" s="17" t="s">
        <v>71</v>
      </c>
      <c r="Q7" s="17" t="s">
        <v>74</v>
      </c>
    </row>
    <row r="8" spans="1:19">
      <c r="A8" s="1" t="s">
        <v>29</v>
      </c>
      <c r="C8" s="12">
        <v>249848236</v>
      </c>
      <c r="D8" s="12"/>
      <c r="E8" s="12">
        <v>-647364144</v>
      </c>
      <c r="F8" s="12"/>
      <c r="G8" s="12">
        <v>743200504</v>
      </c>
      <c r="H8" s="12"/>
      <c r="I8" s="12">
        <f>C8+E8+G8</f>
        <v>345684596</v>
      </c>
      <c r="J8" s="12"/>
      <c r="K8" s="12">
        <v>2191420630</v>
      </c>
      <c r="L8" s="12"/>
      <c r="M8" s="12">
        <v>0</v>
      </c>
      <c r="N8" s="12"/>
      <c r="O8" s="12">
        <v>743200504</v>
      </c>
      <c r="P8" s="12"/>
      <c r="Q8" s="12">
        <f>K8+M8+O8</f>
        <v>2934621134</v>
      </c>
      <c r="R8" s="12"/>
      <c r="S8" s="12"/>
    </row>
    <row r="9" spans="1:19">
      <c r="A9" s="1" t="s">
        <v>68</v>
      </c>
      <c r="C9" s="12">
        <v>0</v>
      </c>
      <c r="D9" s="12"/>
      <c r="E9" s="12">
        <v>0</v>
      </c>
      <c r="F9" s="12"/>
      <c r="G9" s="12">
        <v>0</v>
      </c>
      <c r="H9" s="12"/>
      <c r="I9" s="12">
        <f>C9+E9+G9</f>
        <v>0</v>
      </c>
      <c r="J9" s="12"/>
      <c r="K9" s="12">
        <v>0</v>
      </c>
      <c r="L9" s="12"/>
      <c r="M9" s="12">
        <v>0</v>
      </c>
      <c r="N9" s="12"/>
      <c r="O9" s="12">
        <v>1007521597</v>
      </c>
      <c r="P9" s="12"/>
      <c r="Q9" s="12">
        <f>K9+M9+O9</f>
        <v>1007521597</v>
      </c>
      <c r="R9" s="12"/>
      <c r="S9" s="12"/>
    </row>
    <row r="10" spans="1:19" ht="24.75" thickBot="1">
      <c r="C10" s="13">
        <f>SUM(C8:C9)</f>
        <v>249848236</v>
      </c>
      <c r="D10" s="12"/>
      <c r="E10" s="13">
        <f>SUM(E8:E9)</f>
        <v>-647364144</v>
      </c>
      <c r="F10" s="12"/>
      <c r="G10" s="13">
        <f>SUM(G8:G9)</f>
        <v>743200504</v>
      </c>
      <c r="H10" s="12"/>
      <c r="I10" s="13">
        <f>SUM(I8:I9)</f>
        <v>345684596</v>
      </c>
      <c r="J10" s="12"/>
      <c r="K10" s="13">
        <f>SUM(K8:K9)</f>
        <v>2191420630</v>
      </c>
      <c r="L10" s="12"/>
      <c r="M10" s="13">
        <f>SUM(M8:M9)</f>
        <v>0</v>
      </c>
      <c r="N10" s="12"/>
      <c r="O10" s="13">
        <f>SUM(O8:O9)</f>
        <v>1750722101</v>
      </c>
      <c r="P10" s="12"/>
      <c r="Q10" s="13">
        <f>SUM(Q8:Q9)</f>
        <v>3942142731</v>
      </c>
      <c r="R10" s="12"/>
      <c r="S10" s="12"/>
    </row>
    <row r="11" spans="1:19" ht="24.75" thickTop="1">
      <c r="C11" s="5"/>
      <c r="E11" s="5"/>
      <c r="G11" s="5"/>
      <c r="K11" s="5"/>
      <c r="O11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7" t="s">
        <v>75</v>
      </c>
      <c r="B6" s="17" t="s">
        <v>75</v>
      </c>
      <c r="C6" s="17" t="s">
        <v>75</v>
      </c>
      <c r="E6" s="17" t="s">
        <v>52</v>
      </c>
      <c r="F6" s="17" t="s">
        <v>52</v>
      </c>
      <c r="G6" s="17" t="s">
        <v>52</v>
      </c>
      <c r="I6" s="17" t="s">
        <v>53</v>
      </c>
      <c r="J6" s="17" t="s">
        <v>53</v>
      </c>
      <c r="K6" s="17" t="s">
        <v>53</v>
      </c>
    </row>
    <row r="7" spans="1:11" ht="24.75">
      <c r="A7" s="17" t="s">
        <v>76</v>
      </c>
      <c r="C7" s="17" t="s">
        <v>37</v>
      </c>
      <c r="E7" s="17" t="s">
        <v>77</v>
      </c>
      <c r="G7" s="17" t="s">
        <v>78</v>
      </c>
      <c r="I7" s="17" t="s">
        <v>77</v>
      </c>
      <c r="K7" s="17" t="s">
        <v>78</v>
      </c>
    </row>
    <row r="8" spans="1:11">
      <c r="A8" s="1" t="s">
        <v>43</v>
      </c>
      <c r="C8" s="4" t="s">
        <v>44</v>
      </c>
      <c r="D8" s="4"/>
      <c r="E8" s="9">
        <v>25276</v>
      </c>
      <c r="F8" s="4"/>
      <c r="G8" s="7">
        <f>E8/$E$10</f>
        <v>0.36496476839551806</v>
      </c>
      <c r="H8" s="4"/>
      <c r="I8" s="9">
        <v>1347206934</v>
      </c>
      <c r="J8" s="4"/>
      <c r="K8" s="7">
        <f>I8/$I$10</f>
        <v>0.82963377855264608</v>
      </c>
    </row>
    <row r="9" spans="1:11">
      <c r="A9" s="1" t="s">
        <v>47</v>
      </c>
      <c r="C9" s="4" t="s">
        <v>48</v>
      </c>
      <c r="D9" s="4"/>
      <c r="E9" s="9">
        <v>43980</v>
      </c>
      <c r="F9" s="4"/>
      <c r="G9" s="7">
        <f>E9/$E$10</f>
        <v>0.63503523160448194</v>
      </c>
      <c r="H9" s="4"/>
      <c r="I9" s="9">
        <v>276650446</v>
      </c>
      <c r="J9" s="4"/>
      <c r="K9" s="7">
        <f>I9/$I$10</f>
        <v>0.17036622144735394</v>
      </c>
    </row>
    <row r="10" spans="1:11" ht="24.75" thickBot="1">
      <c r="C10" s="4"/>
      <c r="D10" s="4"/>
      <c r="E10" s="10">
        <f>SUM(E8:E9)</f>
        <v>69256</v>
      </c>
      <c r="F10" s="4"/>
      <c r="G10" s="11">
        <f>SUM(G8:G9)</f>
        <v>1</v>
      </c>
      <c r="H10" s="4"/>
      <c r="I10" s="10">
        <f>SUM(I8:I9)</f>
        <v>1623857380</v>
      </c>
      <c r="J10" s="4"/>
      <c r="K10" s="11">
        <f>SUM(K8:K9)</f>
        <v>1</v>
      </c>
    </row>
    <row r="11" spans="1:11" ht="24.75" thickTop="1"/>
  </sheetData>
  <mergeCells count="12">
    <mergeCell ref="A2:K2"/>
    <mergeCell ref="A4:K4"/>
    <mergeCell ref="A3:K3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:E10"/>
    </sheetView>
  </sheetViews>
  <sheetFormatPr defaultRowHeight="24"/>
  <cols>
    <col min="1" max="1" width="18.5703125" style="1" customWidth="1"/>
    <col min="2" max="2" width="1" style="1" customWidth="1"/>
    <col min="3" max="3" width="29.7109375" style="1" customWidth="1"/>
    <col min="4" max="4" width="1" style="1" customWidth="1"/>
    <col min="5" max="5" width="31.5703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50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6" t="s">
        <v>52</v>
      </c>
      <c r="E5" s="14" t="s">
        <v>86</v>
      </c>
    </row>
    <row r="6" spans="1:5" ht="24.75">
      <c r="A6" s="16" t="s">
        <v>79</v>
      </c>
      <c r="C6" s="17"/>
      <c r="E6" s="17" t="s">
        <v>87</v>
      </c>
    </row>
    <row r="7" spans="1:5" ht="24.75">
      <c r="A7" s="17" t="s">
        <v>79</v>
      </c>
      <c r="C7" s="17" t="s">
        <v>40</v>
      </c>
      <c r="E7" s="17" t="s">
        <v>40</v>
      </c>
    </row>
    <row r="8" spans="1:5">
      <c r="A8" s="1" t="s">
        <v>79</v>
      </c>
      <c r="C8" s="9">
        <v>4489075</v>
      </c>
      <c r="D8" s="4"/>
      <c r="E8" s="9">
        <v>6278363</v>
      </c>
    </row>
    <row r="9" spans="1:5">
      <c r="A9" s="1" t="s">
        <v>80</v>
      </c>
      <c r="C9" s="9">
        <v>0</v>
      </c>
      <c r="D9" s="4"/>
      <c r="E9" s="9">
        <v>446072129</v>
      </c>
    </row>
    <row r="10" spans="1:5" ht="24.75" thickBot="1">
      <c r="A10" s="1" t="s">
        <v>59</v>
      </c>
      <c r="C10" s="10">
        <f>SUM(C8:C9)</f>
        <v>4489075</v>
      </c>
      <c r="D10" s="4"/>
      <c r="E10" s="10">
        <f>SUM(E8:E9)</f>
        <v>452350492</v>
      </c>
    </row>
    <row r="11" spans="1:5" ht="24.75" thickTop="1"/>
  </sheetData>
  <mergeCells count="8">
    <mergeCell ref="A2:E2"/>
    <mergeCell ref="A4:E4"/>
    <mergeCell ref="A3:E3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workbookViewId="0">
      <selection activeCell="Y16" sqref="Y16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6" t="s">
        <v>3</v>
      </c>
      <c r="C6" s="17" t="s">
        <v>84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5">
        <v>973400</v>
      </c>
      <c r="D9" s="5"/>
      <c r="E9" s="5">
        <v>1203063724814</v>
      </c>
      <c r="F9" s="5"/>
      <c r="G9" s="5">
        <v>1288142806250</v>
      </c>
      <c r="H9" s="5"/>
      <c r="I9" s="5">
        <v>23200</v>
      </c>
      <c r="J9" s="5"/>
      <c r="K9" s="5">
        <v>32259367071</v>
      </c>
      <c r="L9" s="5"/>
      <c r="M9" s="5">
        <v>-141600</v>
      </c>
      <c r="N9" s="5"/>
      <c r="O9" s="5">
        <v>192431158406</v>
      </c>
      <c r="P9" s="5"/>
      <c r="Q9" s="5">
        <v>855000</v>
      </c>
      <c r="R9" s="5"/>
      <c r="S9" s="5">
        <v>1440001</v>
      </c>
      <c r="T9" s="5"/>
      <c r="U9" s="5">
        <v>1060158666273</v>
      </c>
      <c r="V9" s="5"/>
      <c r="W9" s="5">
        <v>1229661853931.25</v>
      </c>
      <c r="X9" s="5"/>
      <c r="Y9" s="7">
        <v>0.28413241182341337</v>
      </c>
    </row>
    <row r="10" spans="1:25">
      <c r="A10" s="1" t="s">
        <v>16</v>
      </c>
      <c r="C10" s="5">
        <v>332800</v>
      </c>
      <c r="D10" s="5"/>
      <c r="E10" s="5">
        <v>434114510544</v>
      </c>
      <c r="F10" s="5"/>
      <c r="G10" s="5">
        <v>438414496000</v>
      </c>
      <c r="H10" s="5"/>
      <c r="I10" s="5">
        <v>65100</v>
      </c>
      <c r="J10" s="5"/>
      <c r="K10" s="5">
        <v>88778264427</v>
      </c>
      <c r="L10" s="5"/>
      <c r="M10" s="5">
        <v>0</v>
      </c>
      <c r="N10" s="5"/>
      <c r="O10" s="5">
        <v>0</v>
      </c>
      <c r="P10" s="5"/>
      <c r="Q10" s="5">
        <v>397900</v>
      </c>
      <c r="R10" s="5"/>
      <c r="S10" s="5">
        <v>1435000</v>
      </c>
      <c r="T10" s="5"/>
      <c r="U10" s="5">
        <v>522892774971</v>
      </c>
      <c r="V10" s="5"/>
      <c r="W10" s="5">
        <v>570272766875</v>
      </c>
      <c r="X10" s="5"/>
      <c r="Y10" s="7">
        <v>0.13177035307014096</v>
      </c>
    </row>
    <row r="11" spans="1:25">
      <c r="A11" s="1" t="s">
        <v>17</v>
      </c>
      <c r="C11" s="5">
        <v>226500</v>
      </c>
      <c r="D11" s="5"/>
      <c r="E11" s="5">
        <v>236084296515</v>
      </c>
      <c r="F11" s="5"/>
      <c r="G11" s="5">
        <v>299465899125</v>
      </c>
      <c r="H11" s="5"/>
      <c r="I11" s="5">
        <v>14600</v>
      </c>
      <c r="J11" s="5"/>
      <c r="K11" s="5">
        <v>20566918229</v>
      </c>
      <c r="L11" s="5"/>
      <c r="M11" s="5">
        <v>0</v>
      </c>
      <c r="N11" s="5"/>
      <c r="O11" s="5">
        <v>0</v>
      </c>
      <c r="P11" s="5"/>
      <c r="Q11" s="5">
        <v>241100</v>
      </c>
      <c r="R11" s="5"/>
      <c r="S11" s="5">
        <v>1444000</v>
      </c>
      <c r="T11" s="5"/>
      <c r="U11" s="5">
        <v>256651214744</v>
      </c>
      <c r="V11" s="5"/>
      <c r="W11" s="5">
        <v>347713214500</v>
      </c>
      <c r="X11" s="5"/>
      <c r="Y11" s="7">
        <v>8.034452231148137E-2</v>
      </c>
    </row>
    <row r="12" spans="1:25">
      <c r="A12" s="1" t="s">
        <v>18</v>
      </c>
      <c r="C12" s="5">
        <v>168900</v>
      </c>
      <c r="D12" s="5"/>
      <c r="E12" s="5">
        <v>206170236114</v>
      </c>
      <c r="F12" s="5"/>
      <c r="G12" s="5">
        <v>223512759375</v>
      </c>
      <c r="H12" s="5"/>
      <c r="I12" s="5">
        <v>23900</v>
      </c>
      <c r="J12" s="5"/>
      <c r="K12" s="5">
        <v>33540561876</v>
      </c>
      <c r="L12" s="5"/>
      <c r="M12" s="5">
        <v>-77400</v>
      </c>
      <c r="N12" s="5"/>
      <c r="O12" s="5">
        <v>104653319626</v>
      </c>
      <c r="P12" s="5"/>
      <c r="Q12" s="5">
        <v>115400</v>
      </c>
      <c r="R12" s="5"/>
      <c r="S12" s="5">
        <v>1431300</v>
      </c>
      <c r="T12" s="5"/>
      <c r="U12" s="5">
        <v>145033853908</v>
      </c>
      <c r="V12" s="5"/>
      <c r="W12" s="5">
        <v>164965554975</v>
      </c>
      <c r="X12" s="5"/>
      <c r="Y12" s="7">
        <v>3.8117845855739817E-2</v>
      </c>
    </row>
    <row r="13" spans="1:25">
      <c r="A13" s="1" t="s">
        <v>19</v>
      </c>
      <c r="C13" s="5">
        <v>1197600</v>
      </c>
      <c r="D13" s="5"/>
      <c r="E13" s="5">
        <v>1471747598167</v>
      </c>
      <c r="F13" s="5"/>
      <c r="G13" s="5">
        <v>1585433330397</v>
      </c>
      <c r="H13" s="5"/>
      <c r="I13" s="5">
        <v>130200</v>
      </c>
      <c r="J13" s="5"/>
      <c r="K13" s="5">
        <v>183639426094</v>
      </c>
      <c r="L13" s="5"/>
      <c r="M13" s="5">
        <v>-10300</v>
      </c>
      <c r="N13" s="5"/>
      <c r="O13" s="5">
        <v>14528852017</v>
      </c>
      <c r="P13" s="5"/>
      <c r="Q13" s="5">
        <v>1317500</v>
      </c>
      <c r="R13" s="5"/>
      <c r="S13" s="5">
        <v>1439664</v>
      </c>
      <c r="T13" s="5"/>
      <c r="U13" s="5">
        <v>1642559484257</v>
      </c>
      <c r="V13" s="5"/>
      <c r="W13" s="5">
        <v>1894386373350</v>
      </c>
      <c r="X13" s="5"/>
      <c r="Y13" s="7">
        <v>0.43772730483956201</v>
      </c>
    </row>
    <row r="14" spans="1:25" ht="24.75" thickBot="1">
      <c r="C14" s="5"/>
      <c r="D14" s="5"/>
      <c r="E14" s="6">
        <f>SUM(E9:E13)</f>
        <v>3551180366154</v>
      </c>
      <c r="F14" s="5"/>
      <c r="G14" s="6">
        <f>SUM(G9:G13)</f>
        <v>3834969291147</v>
      </c>
      <c r="H14" s="5"/>
      <c r="I14" s="5"/>
      <c r="J14" s="5"/>
      <c r="K14" s="6">
        <f>SUM(K9:K13)</f>
        <v>358784537697</v>
      </c>
      <c r="L14" s="5"/>
      <c r="M14" s="5"/>
      <c r="N14" s="5"/>
      <c r="O14" s="6">
        <f>SUM(O9:O13)</f>
        <v>311613330049</v>
      </c>
      <c r="P14" s="5"/>
      <c r="Q14" s="5"/>
      <c r="R14" s="5"/>
      <c r="S14" s="5"/>
      <c r="T14" s="5"/>
      <c r="U14" s="6">
        <f>SUM(U9:U13)</f>
        <v>3627295994153</v>
      </c>
      <c r="V14" s="5"/>
      <c r="W14" s="6">
        <f>SUM(W9:W13)</f>
        <v>4206999763631.25</v>
      </c>
      <c r="X14" s="5"/>
      <c r="Y14" s="8">
        <f>SUM(Y9:Y13)</f>
        <v>0.9720924379003375</v>
      </c>
    </row>
    <row r="15" spans="1:25" ht="24.75" thickTop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1"/>
  <sheetViews>
    <sheetView rightToLeft="1" topLeftCell="H1" workbookViewId="0">
      <selection activeCell="S10" sqref="S10"/>
    </sheetView>
  </sheetViews>
  <sheetFormatPr defaultRowHeight="24"/>
  <cols>
    <col min="1" max="1" width="31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9" ht="24.75">
      <c r="A6" s="17" t="s">
        <v>21</v>
      </c>
      <c r="B6" s="17" t="s">
        <v>21</v>
      </c>
      <c r="C6" s="17" t="s">
        <v>21</v>
      </c>
      <c r="D6" s="17" t="s">
        <v>21</v>
      </c>
      <c r="E6" s="17" t="s">
        <v>21</v>
      </c>
      <c r="F6" s="17" t="s">
        <v>21</v>
      </c>
      <c r="G6" s="17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 t="s">
        <v>21</v>
      </c>
      <c r="M6" s="17" t="s">
        <v>21</v>
      </c>
      <c r="O6" s="17" t="s">
        <v>84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9" ht="24.75">
      <c r="A7" s="16" t="s">
        <v>22</v>
      </c>
      <c r="C7" s="16" t="s">
        <v>23</v>
      </c>
      <c r="E7" s="16" t="s">
        <v>24</v>
      </c>
      <c r="G7" s="16" t="s">
        <v>25</v>
      </c>
      <c r="I7" s="16" t="s">
        <v>26</v>
      </c>
      <c r="K7" s="16" t="s">
        <v>27</v>
      </c>
      <c r="M7" s="16" t="s">
        <v>20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28</v>
      </c>
      <c r="AG7" s="16" t="s">
        <v>8</v>
      </c>
      <c r="AI7" s="16" t="s">
        <v>9</v>
      </c>
      <c r="AK7" s="16" t="s">
        <v>13</v>
      </c>
    </row>
    <row r="8" spans="1:39" ht="24.75">
      <c r="A8" s="17" t="s">
        <v>22</v>
      </c>
      <c r="C8" s="17" t="s">
        <v>23</v>
      </c>
      <c r="E8" s="17" t="s">
        <v>24</v>
      </c>
      <c r="G8" s="17" t="s">
        <v>25</v>
      </c>
      <c r="I8" s="17" t="s">
        <v>26</v>
      </c>
      <c r="K8" s="17" t="s">
        <v>27</v>
      </c>
      <c r="M8" s="17" t="s">
        <v>20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28</v>
      </c>
      <c r="AG8" s="17" t="s">
        <v>8</v>
      </c>
      <c r="AI8" s="17" t="s">
        <v>9</v>
      </c>
      <c r="AK8" s="17" t="s">
        <v>13</v>
      </c>
    </row>
    <row r="9" spans="1:39">
      <c r="A9" s="1" t="s">
        <v>29</v>
      </c>
      <c r="C9" s="4" t="s">
        <v>30</v>
      </c>
      <c r="D9" s="4"/>
      <c r="E9" s="4" t="s">
        <v>30</v>
      </c>
      <c r="F9" s="4"/>
      <c r="G9" s="4" t="s">
        <v>31</v>
      </c>
      <c r="H9" s="4"/>
      <c r="I9" s="4" t="s">
        <v>32</v>
      </c>
      <c r="J9" s="4"/>
      <c r="K9" s="9">
        <v>16</v>
      </c>
      <c r="L9" s="4"/>
      <c r="M9" s="9">
        <v>16</v>
      </c>
      <c r="N9" s="4"/>
      <c r="O9" s="9">
        <v>18500</v>
      </c>
      <c r="P9" s="4"/>
      <c r="Q9" s="9">
        <v>17135873507</v>
      </c>
      <c r="R9" s="4"/>
      <c r="S9" s="9">
        <v>18404163641</v>
      </c>
      <c r="T9" s="4"/>
      <c r="U9" s="9">
        <v>0</v>
      </c>
      <c r="V9" s="4"/>
      <c r="W9" s="9">
        <v>0</v>
      </c>
      <c r="X9" s="4"/>
      <c r="Y9" s="9">
        <v>18500</v>
      </c>
      <c r="Z9" s="4"/>
      <c r="AA9" s="9">
        <v>18500000000</v>
      </c>
      <c r="AB9" s="4"/>
      <c r="AC9" s="9">
        <v>0</v>
      </c>
      <c r="AD9" s="4"/>
      <c r="AE9" s="9">
        <v>0</v>
      </c>
      <c r="AF9" s="4"/>
      <c r="AG9" s="9">
        <v>0</v>
      </c>
      <c r="AH9" s="4"/>
      <c r="AI9" s="9">
        <v>0</v>
      </c>
      <c r="AJ9" s="4"/>
      <c r="AK9" s="4" t="s">
        <v>33</v>
      </c>
      <c r="AL9" s="4"/>
      <c r="AM9" s="4"/>
    </row>
    <row r="10" spans="1:39" ht="24.75" thickBot="1">
      <c r="K10" s="4"/>
      <c r="L10" s="4"/>
      <c r="M10" s="4"/>
      <c r="N10" s="4"/>
      <c r="O10" s="4"/>
      <c r="P10" s="4"/>
      <c r="Q10" s="10">
        <f>SUM(Q9)</f>
        <v>17135873507</v>
      </c>
      <c r="R10" s="4"/>
      <c r="S10" s="10">
        <f>SUM(S9)</f>
        <v>18404163641</v>
      </c>
      <c r="T10" s="4"/>
      <c r="U10" s="4"/>
      <c r="V10" s="4"/>
      <c r="W10" s="10">
        <f>SUM(W9)</f>
        <v>0</v>
      </c>
      <c r="X10" s="4"/>
      <c r="Y10" s="4"/>
      <c r="Z10" s="4"/>
      <c r="AA10" s="10">
        <f>SUM(AA9)</f>
        <v>18500000000</v>
      </c>
      <c r="AB10" s="4"/>
      <c r="AC10" s="4"/>
      <c r="AD10" s="4"/>
      <c r="AE10" s="10">
        <f>SUM(AE9)</f>
        <v>0</v>
      </c>
      <c r="AF10" s="4"/>
      <c r="AG10" s="10">
        <f>SUM(AG9)</f>
        <v>0</v>
      </c>
      <c r="AH10" s="4"/>
      <c r="AI10" s="10">
        <f>SUM(AI9)</f>
        <v>0</v>
      </c>
      <c r="AJ10" s="4"/>
      <c r="AK10" s="10">
        <f>SUM(AK9)</f>
        <v>0</v>
      </c>
    </row>
    <row r="11" spans="1:39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35</v>
      </c>
      <c r="C6" s="17" t="s">
        <v>36</v>
      </c>
      <c r="D6" s="17" t="s">
        <v>36</v>
      </c>
      <c r="E6" s="17" t="s">
        <v>36</v>
      </c>
      <c r="F6" s="17" t="s">
        <v>36</v>
      </c>
      <c r="G6" s="17" t="s">
        <v>36</v>
      </c>
      <c r="H6" s="17" t="s">
        <v>36</v>
      </c>
      <c r="I6" s="17" t="s">
        <v>36</v>
      </c>
      <c r="K6" s="17" t="s">
        <v>84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35</v>
      </c>
      <c r="C7" s="17" t="s">
        <v>37</v>
      </c>
      <c r="E7" s="17" t="s">
        <v>38</v>
      </c>
      <c r="G7" s="17" t="s">
        <v>39</v>
      </c>
      <c r="I7" s="17" t="s">
        <v>27</v>
      </c>
      <c r="K7" s="17" t="s">
        <v>40</v>
      </c>
      <c r="M7" s="17" t="s">
        <v>41</v>
      </c>
      <c r="O7" s="17" t="s">
        <v>42</v>
      </c>
      <c r="Q7" s="17" t="s">
        <v>40</v>
      </c>
      <c r="S7" s="17" t="s">
        <v>34</v>
      </c>
    </row>
    <row r="8" spans="1:19">
      <c r="A8" s="1" t="s">
        <v>43</v>
      </c>
      <c r="C8" s="4" t="s">
        <v>44</v>
      </c>
      <c r="D8" s="4"/>
      <c r="E8" s="4" t="s">
        <v>45</v>
      </c>
      <c r="F8" s="4"/>
      <c r="G8" s="4" t="s">
        <v>46</v>
      </c>
      <c r="H8" s="4"/>
      <c r="I8" s="9">
        <v>8</v>
      </c>
      <c r="J8" s="4"/>
      <c r="K8" s="9">
        <v>3745395</v>
      </c>
      <c r="L8" s="4"/>
      <c r="M8" s="9">
        <v>19229888289</v>
      </c>
      <c r="N8" s="4"/>
      <c r="O8" s="9">
        <v>0</v>
      </c>
      <c r="P8" s="4"/>
      <c r="Q8" s="9">
        <v>19233633684</v>
      </c>
      <c r="R8" s="4"/>
      <c r="S8" s="7">
        <v>4.4442288823480927E-3</v>
      </c>
    </row>
    <row r="9" spans="1:19">
      <c r="A9" s="1" t="s">
        <v>47</v>
      </c>
      <c r="C9" s="4" t="s">
        <v>48</v>
      </c>
      <c r="D9" s="4"/>
      <c r="E9" s="4" t="s">
        <v>45</v>
      </c>
      <c r="F9" s="4"/>
      <c r="G9" s="4" t="s">
        <v>49</v>
      </c>
      <c r="H9" s="4"/>
      <c r="I9" s="9">
        <v>8</v>
      </c>
      <c r="J9" s="4"/>
      <c r="K9" s="9">
        <v>80774173055</v>
      </c>
      <c r="L9" s="4"/>
      <c r="M9" s="9">
        <v>647043903055</v>
      </c>
      <c r="N9" s="4"/>
      <c r="O9" s="9">
        <v>626317289075</v>
      </c>
      <c r="P9" s="4"/>
      <c r="Q9" s="9">
        <v>101500787035</v>
      </c>
      <c r="R9" s="4"/>
      <c r="S9" s="7">
        <v>2.3453328514687431E-2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0">
        <f>SUM(K8:K9)</f>
        <v>80777918450</v>
      </c>
      <c r="L10" s="4"/>
      <c r="M10" s="10">
        <f>SUM(M8:M9)</f>
        <v>666273791344</v>
      </c>
      <c r="N10" s="4"/>
      <c r="O10" s="10">
        <f>SUM(O8:O9)</f>
        <v>626317289075</v>
      </c>
      <c r="P10" s="4"/>
      <c r="Q10" s="10">
        <f>SUM(Q8:Q9)</f>
        <v>120734420719</v>
      </c>
      <c r="R10" s="4"/>
      <c r="S10" s="11">
        <f>SUM(S8:S9)</f>
        <v>2.7897557397035522E-2</v>
      </c>
    </row>
    <row r="11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7" sqref="G7:G10"/>
    </sheetView>
  </sheetViews>
  <sheetFormatPr defaultRowHeight="24"/>
  <cols>
    <col min="1" max="1" width="31.425781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>
      <c r="A2" s="15" t="s">
        <v>0</v>
      </c>
      <c r="B2" s="15"/>
      <c r="C2" s="15"/>
      <c r="D2" s="15"/>
      <c r="E2" s="15"/>
      <c r="F2" s="15"/>
      <c r="G2" s="15"/>
    </row>
    <row r="3" spans="1:10" ht="24.75">
      <c r="A3" s="15" t="s">
        <v>50</v>
      </c>
      <c r="B3" s="15"/>
      <c r="C3" s="15"/>
      <c r="D3" s="15"/>
      <c r="E3" s="15"/>
      <c r="F3" s="15"/>
      <c r="G3" s="15"/>
    </row>
    <row r="4" spans="1:10" ht="24.75">
      <c r="A4" s="15" t="s">
        <v>2</v>
      </c>
      <c r="B4" s="15"/>
      <c r="C4" s="15"/>
      <c r="D4" s="15"/>
      <c r="E4" s="15"/>
      <c r="F4" s="15"/>
      <c r="G4" s="15"/>
    </row>
    <row r="6" spans="1:10" ht="24.75">
      <c r="A6" s="17" t="s">
        <v>54</v>
      </c>
      <c r="C6" s="17" t="s">
        <v>40</v>
      </c>
      <c r="E6" s="17" t="s">
        <v>72</v>
      </c>
      <c r="G6" s="17" t="s">
        <v>13</v>
      </c>
    </row>
    <row r="7" spans="1:10">
      <c r="A7" s="1" t="s">
        <v>81</v>
      </c>
      <c r="C7" s="9">
        <f>'سرمایه‌گذاری در سهام'!I17</f>
        <v>324859264836</v>
      </c>
      <c r="D7" s="4"/>
      <c r="E7" s="7">
        <f>C7/$C$11</f>
        <v>0.99892302371659059</v>
      </c>
      <c r="F7" s="4"/>
      <c r="G7" s="7">
        <v>7.5063763363837979E-2</v>
      </c>
      <c r="J7" s="2"/>
    </row>
    <row r="8" spans="1:10">
      <c r="A8" s="1" t="s">
        <v>82</v>
      </c>
      <c r="C8" s="9">
        <f>'سرمایه‌گذاری در اوراق بهادار'!I10</f>
        <v>345684596</v>
      </c>
      <c r="D8" s="4"/>
      <c r="E8" s="7">
        <f t="shared" ref="E8:E10" si="0">C8/$C$11</f>
        <v>1.062959685212898E-3</v>
      </c>
      <c r="F8" s="4"/>
      <c r="G8" s="7">
        <v>7.9875778595286676E-5</v>
      </c>
      <c r="J8" s="2"/>
    </row>
    <row r="9" spans="1:10">
      <c r="A9" s="1" t="s">
        <v>83</v>
      </c>
      <c r="C9" s="9">
        <f>'درآمد سپرده بانکی'!E10</f>
        <v>69256</v>
      </c>
      <c r="D9" s="4"/>
      <c r="E9" s="7">
        <f t="shared" si="0"/>
        <v>2.1295810345886649E-7</v>
      </c>
      <c r="F9" s="4"/>
      <c r="G9" s="7">
        <v>1.6002671181782061E-8</v>
      </c>
      <c r="J9" s="2"/>
    </row>
    <row r="10" spans="1:10">
      <c r="A10" s="1" t="s">
        <v>88</v>
      </c>
      <c r="C10" s="9">
        <f>'سایر درآمدها'!C10</f>
        <v>4489075</v>
      </c>
      <c r="D10" s="4"/>
      <c r="E10" s="7">
        <f t="shared" si="0"/>
        <v>1.3803640093054913E-5</v>
      </c>
      <c r="F10" s="4"/>
      <c r="G10" s="7">
        <v>1.0372702890054046E-6</v>
      </c>
    </row>
    <row r="11" spans="1:10" ht="24.75" thickBot="1">
      <c r="C11" s="10">
        <f>SUM(C7:C10)</f>
        <v>325209507763</v>
      </c>
      <c r="D11" s="4"/>
      <c r="E11" s="8">
        <f>SUM(E7:E10)</f>
        <v>1</v>
      </c>
      <c r="F11" s="4"/>
      <c r="G11" s="8">
        <f>SUM(G7:G10)</f>
        <v>7.5144692415393469E-2</v>
      </c>
    </row>
    <row r="12" spans="1:10" ht="24.75" thickTop="1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16"/>
  <sheetViews>
    <sheetView rightToLeft="1" workbookViewId="0">
      <selection activeCell="K20" sqref="K20"/>
    </sheetView>
  </sheetViews>
  <sheetFormatPr defaultRowHeight="24"/>
  <cols>
    <col min="1" max="1" width="38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"/>
      <c r="U2" s="3"/>
      <c r="V2" s="3"/>
      <c r="W2" s="3"/>
      <c r="X2" s="3"/>
      <c r="Y2" s="3"/>
    </row>
    <row r="3" spans="1:25" ht="24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"/>
      <c r="U3" s="3"/>
      <c r="V3" s="3"/>
      <c r="W3" s="3"/>
      <c r="X3" s="3"/>
      <c r="Y3" s="3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3"/>
      <c r="U4" s="3"/>
      <c r="V4" s="3"/>
      <c r="W4" s="3"/>
      <c r="X4" s="3"/>
      <c r="Y4" s="3"/>
    </row>
    <row r="6" spans="1:25" ht="24.75">
      <c r="A6" s="17" t="s">
        <v>51</v>
      </c>
      <c r="B6" s="17" t="s">
        <v>51</v>
      </c>
      <c r="C6" s="17" t="s">
        <v>51</v>
      </c>
      <c r="D6" s="17" t="s">
        <v>51</v>
      </c>
      <c r="E6" s="17" t="s">
        <v>51</v>
      </c>
      <c r="F6" s="17" t="s">
        <v>51</v>
      </c>
      <c r="G6" s="17" t="s">
        <v>51</v>
      </c>
      <c r="I6" s="17" t="s">
        <v>52</v>
      </c>
      <c r="J6" s="17" t="s">
        <v>52</v>
      </c>
      <c r="K6" s="17" t="s">
        <v>52</v>
      </c>
      <c r="L6" s="17" t="s">
        <v>52</v>
      </c>
      <c r="M6" s="17" t="s">
        <v>52</v>
      </c>
      <c r="O6" s="17" t="s">
        <v>53</v>
      </c>
      <c r="P6" s="17" t="s">
        <v>53</v>
      </c>
      <c r="Q6" s="17" t="s">
        <v>53</v>
      </c>
      <c r="R6" s="17" t="s">
        <v>53</v>
      </c>
      <c r="S6" s="17" t="s">
        <v>53</v>
      </c>
    </row>
    <row r="7" spans="1:25" ht="24.75">
      <c r="A7" s="17" t="s">
        <v>54</v>
      </c>
      <c r="C7" s="17" t="s">
        <v>55</v>
      </c>
      <c r="E7" s="17" t="s">
        <v>26</v>
      </c>
      <c r="G7" s="17" t="s">
        <v>27</v>
      </c>
      <c r="I7" s="17" t="s">
        <v>56</v>
      </c>
      <c r="K7" s="17" t="s">
        <v>57</v>
      </c>
      <c r="M7" s="17" t="s">
        <v>58</v>
      </c>
      <c r="O7" s="17" t="s">
        <v>56</v>
      </c>
      <c r="Q7" s="17" t="s">
        <v>57</v>
      </c>
      <c r="S7" s="17" t="s">
        <v>58</v>
      </c>
    </row>
    <row r="8" spans="1:25">
      <c r="A8" s="1" t="s">
        <v>29</v>
      </c>
      <c r="C8" s="4" t="s">
        <v>85</v>
      </c>
      <c r="D8" s="4"/>
      <c r="E8" s="4" t="s">
        <v>32</v>
      </c>
      <c r="F8" s="4"/>
      <c r="G8" s="9">
        <v>16</v>
      </c>
      <c r="H8" s="4"/>
      <c r="I8" s="9">
        <v>249848236</v>
      </c>
      <c r="J8" s="4"/>
      <c r="K8" s="9">
        <v>0</v>
      </c>
      <c r="L8" s="4"/>
      <c r="M8" s="9">
        <v>249848236</v>
      </c>
      <c r="N8" s="4"/>
      <c r="O8" s="9">
        <v>2191420630</v>
      </c>
      <c r="P8" s="4"/>
      <c r="Q8" s="9">
        <v>0</v>
      </c>
      <c r="R8" s="4"/>
      <c r="S8" s="9">
        <v>2191420630</v>
      </c>
    </row>
    <row r="9" spans="1:25">
      <c r="A9" s="1" t="s">
        <v>43</v>
      </c>
      <c r="C9" s="9">
        <v>9</v>
      </c>
      <c r="D9" s="4"/>
      <c r="E9" s="4" t="s">
        <v>85</v>
      </c>
      <c r="F9" s="4"/>
      <c r="G9" s="9">
        <v>8</v>
      </c>
      <c r="H9" s="4"/>
      <c r="I9" s="9">
        <v>25276</v>
      </c>
      <c r="J9" s="4"/>
      <c r="K9" s="9">
        <v>0</v>
      </c>
      <c r="L9" s="4"/>
      <c r="M9" s="9">
        <v>25276</v>
      </c>
      <c r="N9" s="4"/>
      <c r="O9" s="9">
        <v>1347206934</v>
      </c>
      <c r="P9" s="4"/>
      <c r="Q9" s="9">
        <v>0</v>
      </c>
      <c r="R9" s="4"/>
      <c r="S9" s="9">
        <v>1347206934</v>
      </c>
    </row>
    <row r="10" spans="1:25">
      <c r="A10" s="1" t="s">
        <v>47</v>
      </c>
      <c r="C10" s="9">
        <v>17</v>
      </c>
      <c r="D10" s="4"/>
      <c r="E10" s="4" t="s">
        <v>85</v>
      </c>
      <c r="F10" s="4"/>
      <c r="G10" s="9">
        <v>8</v>
      </c>
      <c r="H10" s="4"/>
      <c r="I10" s="9">
        <v>43980</v>
      </c>
      <c r="J10" s="4"/>
      <c r="K10" s="9">
        <v>0</v>
      </c>
      <c r="L10" s="4"/>
      <c r="M10" s="9">
        <v>43980</v>
      </c>
      <c r="N10" s="4"/>
      <c r="O10" s="9">
        <v>276650446</v>
      </c>
      <c r="P10" s="4"/>
      <c r="Q10" s="9">
        <v>0</v>
      </c>
      <c r="R10" s="4"/>
      <c r="S10" s="9">
        <v>276650446</v>
      </c>
    </row>
    <row r="11" spans="1:25" ht="24.75" thickBot="1">
      <c r="C11" s="4"/>
      <c r="D11" s="4"/>
      <c r="E11" s="4"/>
      <c r="F11" s="4"/>
      <c r="G11" s="4"/>
      <c r="H11" s="4"/>
      <c r="I11" s="10">
        <f>SUM(I8:I10)</f>
        <v>249917492</v>
      </c>
      <c r="J11" s="4"/>
      <c r="K11" s="10">
        <f>SUM(K8:K10)</f>
        <v>0</v>
      </c>
      <c r="L11" s="4"/>
      <c r="M11" s="10">
        <f>SUM(M8:M10)</f>
        <v>249917492</v>
      </c>
      <c r="N11" s="4"/>
      <c r="O11" s="10">
        <f>SUM(O8:O10)</f>
        <v>3815278010</v>
      </c>
      <c r="P11" s="4"/>
      <c r="Q11" s="10">
        <f>SUM(Q8:Q10)</f>
        <v>0</v>
      </c>
      <c r="R11" s="4"/>
      <c r="S11" s="10">
        <f>SUM(S8:S10)</f>
        <v>3815278010</v>
      </c>
    </row>
    <row r="12" spans="1:25" ht="24.75" thickTop="1">
      <c r="L12" s="2">
        <f t="shared" ref="L12" si="0">SUM(L8)</f>
        <v>0</v>
      </c>
      <c r="M12" s="2"/>
      <c r="N12" s="2"/>
      <c r="O12" s="2"/>
      <c r="P12" s="2"/>
      <c r="Q12" s="2"/>
      <c r="R12" s="2"/>
      <c r="S12" s="2"/>
    </row>
    <row r="13" spans="1:25">
      <c r="L13" s="2"/>
      <c r="M13" s="2"/>
      <c r="N13" s="2"/>
      <c r="O13" s="2"/>
      <c r="P13" s="2"/>
      <c r="Q13" s="2"/>
      <c r="R13" s="2"/>
      <c r="S13" s="2"/>
    </row>
    <row r="14" spans="1:25">
      <c r="L14" s="2"/>
      <c r="M14" s="2"/>
      <c r="N14" s="2"/>
      <c r="O14" s="2"/>
      <c r="P14" s="2"/>
      <c r="Q14" s="2"/>
      <c r="R14" s="2"/>
      <c r="S14" s="2"/>
    </row>
    <row r="16" spans="1:25">
      <c r="M16" s="2"/>
      <c r="N16" s="2"/>
      <c r="O16" s="2"/>
      <c r="P16" s="2"/>
      <c r="Q16" s="2"/>
      <c r="R16" s="2"/>
      <c r="S16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0"/>
  <sheetViews>
    <sheetView rightToLeft="1" topLeftCell="A6" workbookViewId="0">
      <selection activeCell="I27" sqref="I27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6" t="s">
        <v>3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K6" s="17" t="s">
        <v>53</v>
      </c>
      <c r="L6" s="17" t="s">
        <v>53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</row>
    <row r="7" spans="1:17" ht="24.75">
      <c r="A7" s="17" t="s">
        <v>3</v>
      </c>
      <c r="C7" s="17" t="s">
        <v>7</v>
      </c>
      <c r="E7" s="17" t="s">
        <v>60</v>
      </c>
      <c r="G7" s="17" t="s">
        <v>61</v>
      </c>
      <c r="I7" s="17" t="s">
        <v>62</v>
      </c>
      <c r="K7" s="17" t="s">
        <v>7</v>
      </c>
      <c r="M7" s="17" t="s">
        <v>60</v>
      </c>
      <c r="O7" s="17" t="s">
        <v>61</v>
      </c>
      <c r="Q7" s="17" t="s">
        <v>62</v>
      </c>
    </row>
    <row r="8" spans="1:17">
      <c r="A8" s="1" t="s">
        <v>17</v>
      </c>
      <c r="C8" s="12">
        <v>241100</v>
      </c>
      <c r="D8" s="12"/>
      <c r="E8" s="12">
        <v>347713214500</v>
      </c>
      <c r="F8" s="12"/>
      <c r="G8" s="12">
        <v>320032817354</v>
      </c>
      <c r="H8" s="12"/>
      <c r="I8" s="12">
        <f>E8-G8</f>
        <v>27680397146</v>
      </c>
      <c r="J8" s="12"/>
      <c r="K8" s="12">
        <v>241100</v>
      </c>
      <c r="L8" s="12"/>
      <c r="M8" s="12">
        <v>347713214500</v>
      </c>
      <c r="N8" s="12"/>
      <c r="O8" s="12">
        <v>302116454235</v>
      </c>
      <c r="P8" s="12"/>
      <c r="Q8" s="12">
        <f>M8-O8</f>
        <v>45596760265</v>
      </c>
    </row>
    <row r="9" spans="1:17">
      <c r="A9" s="1" t="s">
        <v>16</v>
      </c>
      <c r="C9" s="12">
        <v>397900</v>
      </c>
      <c r="D9" s="12"/>
      <c r="E9" s="12">
        <v>570272766875</v>
      </c>
      <c r="F9" s="12"/>
      <c r="G9" s="12">
        <v>527192760427</v>
      </c>
      <c r="H9" s="12"/>
      <c r="I9" s="12">
        <f t="shared" ref="I9:I13" si="0">E9-G9</f>
        <v>43080006448</v>
      </c>
      <c r="J9" s="12"/>
      <c r="K9" s="12">
        <v>397900</v>
      </c>
      <c r="L9" s="12"/>
      <c r="M9" s="12">
        <v>570272766875</v>
      </c>
      <c r="N9" s="12"/>
      <c r="O9" s="12">
        <v>522892774971</v>
      </c>
      <c r="P9" s="12"/>
      <c r="Q9" s="12">
        <f t="shared" ref="Q9:Q13" si="1">M9-O9</f>
        <v>47379991904</v>
      </c>
    </row>
    <row r="10" spans="1:17">
      <c r="A10" s="1" t="s">
        <v>18</v>
      </c>
      <c r="C10" s="12">
        <v>115400</v>
      </c>
      <c r="D10" s="12"/>
      <c r="E10" s="12">
        <v>164965554975</v>
      </c>
      <c r="F10" s="12"/>
      <c r="G10" s="12">
        <v>162376377169</v>
      </c>
      <c r="H10" s="12"/>
      <c r="I10" s="12">
        <f t="shared" si="0"/>
        <v>2589177806</v>
      </c>
      <c r="J10" s="12"/>
      <c r="K10" s="12">
        <v>115400</v>
      </c>
      <c r="L10" s="12"/>
      <c r="M10" s="12">
        <v>164965554975</v>
      </c>
      <c r="N10" s="12"/>
      <c r="O10" s="12">
        <v>145033853908</v>
      </c>
      <c r="P10" s="12"/>
      <c r="Q10" s="12">
        <f t="shared" si="1"/>
        <v>19931701067</v>
      </c>
    </row>
    <row r="11" spans="1:17">
      <c r="A11" s="1" t="s">
        <v>19</v>
      </c>
      <c r="C11" s="12">
        <v>1317500</v>
      </c>
      <c r="D11" s="12"/>
      <c r="E11" s="12">
        <v>1894386373350</v>
      </c>
      <c r="F11" s="12"/>
      <c r="G11" s="12">
        <v>1756245216487</v>
      </c>
      <c r="H11" s="12"/>
      <c r="I11" s="12">
        <f t="shared" si="0"/>
        <v>138141156863</v>
      </c>
      <c r="J11" s="12"/>
      <c r="K11" s="12">
        <v>1317500</v>
      </c>
      <c r="L11" s="12"/>
      <c r="M11" s="12">
        <v>1894386373350</v>
      </c>
      <c r="N11" s="12"/>
      <c r="O11" s="12">
        <v>1642559484257</v>
      </c>
      <c r="P11" s="12"/>
      <c r="Q11" s="12">
        <f t="shared" si="1"/>
        <v>251826889093</v>
      </c>
    </row>
    <row r="12" spans="1:17">
      <c r="A12" s="1" t="s">
        <v>15</v>
      </c>
      <c r="C12" s="12">
        <v>855000</v>
      </c>
      <c r="D12" s="12"/>
      <c r="E12" s="12">
        <v>1229661853931</v>
      </c>
      <c r="F12" s="12"/>
      <c r="G12" s="12">
        <v>1145237747709</v>
      </c>
      <c r="H12" s="12"/>
      <c r="I12" s="12">
        <f t="shared" si="0"/>
        <v>84424106222</v>
      </c>
      <c r="J12" s="12"/>
      <c r="K12" s="12">
        <v>855000</v>
      </c>
      <c r="L12" s="12"/>
      <c r="M12" s="12">
        <v>1229661853931</v>
      </c>
      <c r="N12" s="12"/>
      <c r="O12" s="12">
        <v>1060158666273</v>
      </c>
      <c r="P12" s="12"/>
      <c r="Q12" s="12">
        <f t="shared" si="1"/>
        <v>169503187658</v>
      </c>
    </row>
    <row r="13" spans="1:17">
      <c r="A13" s="1" t="s">
        <v>29</v>
      </c>
      <c r="C13" s="12">
        <v>0</v>
      </c>
      <c r="D13" s="12"/>
      <c r="E13" s="12">
        <v>0</v>
      </c>
      <c r="F13" s="12"/>
      <c r="G13" s="12">
        <v>647364144</v>
      </c>
      <c r="H13" s="12"/>
      <c r="I13" s="12">
        <f t="shared" si="0"/>
        <v>-647364144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f t="shared" si="1"/>
        <v>0</v>
      </c>
    </row>
    <row r="14" spans="1:17" ht="24.75" thickBot="1">
      <c r="C14" s="12"/>
      <c r="D14" s="12"/>
      <c r="E14" s="13">
        <f>SUM(E8:E13)</f>
        <v>4206999763631</v>
      </c>
      <c r="F14" s="12"/>
      <c r="G14" s="13">
        <f>SUM(G8:G13)</f>
        <v>3911732283290</v>
      </c>
      <c r="H14" s="12"/>
      <c r="I14" s="13">
        <f>SUM(I8:I13)</f>
        <v>295267480341</v>
      </c>
      <c r="J14" s="12"/>
      <c r="K14" s="12"/>
      <c r="L14" s="12"/>
      <c r="M14" s="13">
        <f>SUM(M8:M13)</f>
        <v>4206999763631</v>
      </c>
      <c r="N14" s="12"/>
      <c r="O14" s="13">
        <f>SUM(O8:O13)</f>
        <v>3672761233644</v>
      </c>
      <c r="P14" s="12"/>
      <c r="Q14" s="13">
        <f>SUM(Q8:Q13)</f>
        <v>534238529987</v>
      </c>
    </row>
    <row r="15" spans="1:17" ht="24.75" thickTop="1"/>
    <row r="16" spans="1:17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5:17">
      <c r="O17" s="2"/>
      <c r="Q17" s="2"/>
    </row>
    <row r="20" spans="5:17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workbookViewId="0">
      <selection activeCell="K15" sqref="K15"/>
    </sheetView>
  </sheetViews>
  <sheetFormatPr defaultRowHeight="24"/>
  <cols>
    <col min="1" max="1" width="31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6" t="s">
        <v>3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K6" s="17" t="s">
        <v>53</v>
      </c>
      <c r="L6" s="17" t="s">
        <v>53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</row>
    <row r="7" spans="1:17" ht="24.75">
      <c r="A7" s="17" t="s">
        <v>3</v>
      </c>
      <c r="C7" s="17" t="s">
        <v>7</v>
      </c>
      <c r="E7" s="17" t="s">
        <v>60</v>
      </c>
      <c r="G7" s="17" t="s">
        <v>61</v>
      </c>
      <c r="I7" s="17" t="s">
        <v>63</v>
      </c>
      <c r="K7" s="17" t="s">
        <v>7</v>
      </c>
      <c r="M7" s="17" t="s">
        <v>60</v>
      </c>
      <c r="O7" s="17" t="s">
        <v>61</v>
      </c>
      <c r="Q7" s="17" t="s">
        <v>63</v>
      </c>
    </row>
    <row r="8" spans="1:17">
      <c r="A8" s="1" t="s">
        <v>19</v>
      </c>
      <c r="C8" s="12">
        <v>10300</v>
      </c>
      <c r="D8" s="12"/>
      <c r="E8" s="12">
        <v>14528852017</v>
      </c>
      <c r="F8" s="12"/>
      <c r="G8" s="12">
        <v>12827540004</v>
      </c>
      <c r="H8" s="12"/>
      <c r="I8" s="12">
        <f>E8-G8</f>
        <v>1701312013</v>
      </c>
      <c r="J8" s="12"/>
      <c r="K8" s="12">
        <v>45200</v>
      </c>
      <c r="L8" s="12"/>
      <c r="M8" s="12">
        <v>58299830375</v>
      </c>
      <c r="N8" s="12"/>
      <c r="O8" s="12">
        <v>55168360403</v>
      </c>
      <c r="P8" s="12"/>
      <c r="Q8" s="12">
        <f>M8-O8</f>
        <v>3131469972</v>
      </c>
    </row>
    <row r="9" spans="1:17">
      <c r="A9" s="1" t="s">
        <v>18</v>
      </c>
      <c r="C9" s="12">
        <v>77400</v>
      </c>
      <c r="D9" s="12"/>
      <c r="E9" s="12">
        <v>104653319626</v>
      </c>
      <c r="F9" s="12"/>
      <c r="G9" s="12">
        <v>94676944082</v>
      </c>
      <c r="H9" s="12"/>
      <c r="I9" s="12">
        <f t="shared" ref="I9:I18" si="0">E9-G9</f>
        <v>9976375544</v>
      </c>
      <c r="J9" s="12"/>
      <c r="K9" s="12">
        <v>83200</v>
      </c>
      <c r="L9" s="12"/>
      <c r="M9" s="12">
        <v>111629276196</v>
      </c>
      <c r="N9" s="12"/>
      <c r="O9" s="12">
        <v>101568468906</v>
      </c>
      <c r="P9" s="12"/>
      <c r="Q9" s="12">
        <f t="shared" ref="Q9:Q18" si="1">M9-O9</f>
        <v>10060807290</v>
      </c>
    </row>
    <row r="10" spans="1:17">
      <c r="A10" s="1" t="s">
        <v>15</v>
      </c>
      <c r="C10" s="12">
        <v>141600</v>
      </c>
      <c r="D10" s="12"/>
      <c r="E10" s="12">
        <v>192431158406</v>
      </c>
      <c r="F10" s="12"/>
      <c r="G10" s="12">
        <v>175164425612</v>
      </c>
      <c r="H10" s="12"/>
      <c r="I10" s="12">
        <f t="shared" si="0"/>
        <v>17266732794</v>
      </c>
      <c r="J10" s="12"/>
      <c r="K10" s="12">
        <v>144200</v>
      </c>
      <c r="L10" s="12"/>
      <c r="M10" s="12">
        <v>195813825882</v>
      </c>
      <c r="N10" s="12"/>
      <c r="O10" s="12">
        <v>178369065672</v>
      </c>
      <c r="P10" s="12"/>
      <c r="Q10" s="12">
        <f t="shared" si="1"/>
        <v>17444760210</v>
      </c>
    </row>
    <row r="11" spans="1:17">
      <c r="A11" s="1" t="s">
        <v>64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si="0"/>
        <v>0</v>
      </c>
      <c r="J11" s="12"/>
      <c r="K11" s="12">
        <v>14601</v>
      </c>
      <c r="L11" s="12"/>
      <c r="M11" s="12">
        <v>450545769</v>
      </c>
      <c r="N11" s="12"/>
      <c r="O11" s="12">
        <v>452144569</v>
      </c>
      <c r="P11" s="12"/>
      <c r="Q11" s="12">
        <f t="shared" si="1"/>
        <v>-1598800</v>
      </c>
    </row>
    <row r="12" spans="1:17">
      <c r="A12" s="1" t="s">
        <v>16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11900</v>
      </c>
      <c r="L12" s="12"/>
      <c r="M12" s="12">
        <v>14128055053</v>
      </c>
      <c r="N12" s="12"/>
      <c r="O12" s="12">
        <v>15281706462</v>
      </c>
      <c r="P12" s="12"/>
      <c r="Q12" s="12">
        <f t="shared" si="1"/>
        <v>-1153651409</v>
      </c>
    </row>
    <row r="13" spans="1:17">
      <c r="A13" s="1" t="s">
        <v>65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931900</v>
      </c>
      <c r="L13" s="12"/>
      <c r="M13" s="12">
        <v>1143652379882</v>
      </c>
      <c r="N13" s="12"/>
      <c r="O13" s="12">
        <v>1143580403636</v>
      </c>
      <c r="P13" s="12"/>
      <c r="Q13" s="12">
        <f t="shared" si="1"/>
        <v>71976246</v>
      </c>
    </row>
    <row r="14" spans="1:17">
      <c r="A14" s="1" t="s">
        <v>66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1334800</v>
      </c>
      <c r="L14" s="12"/>
      <c r="M14" s="12">
        <v>1610350149980</v>
      </c>
      <c r="N14" s="12"/>
      <c r="O14" s="12">
        <v>1648380773183</v>
      </c>
      <c r="P14" s="12"/>
      <c r="Q14" s="12">
        <f t="shared" si="1"/>
        <v>-38030623203</v>
      </c>
    </row>
    <row r="15" spans="1:17">
      <c r="A15" s="1" t="s">
        <v>17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45500</v>
      </c>
      <c r="L15" s="12"/>
      <c r="M15" s="12">
        <v>53302364294</v>
      </c>
      <c r="N15" s="12"/>
      <c r="O15" s="12">
        <v>55791330161</v>
      </c>
      <c r="P15" s="12"/>
      <c r="Q15" s="12">
        <f t="shared" si="1"/>
        <v>-2488965867</v>
      </c>
    </row>
    <row r="16" spans="1:17">
      <c r="A16" s="1" t="s">
        <v>67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147000</v>
      </c>
      <c r="L16" s="12"/>
      <c r="M16" s="12">
        <v>174768256338</v>
      </c>
      <c r="N16" s="12"/>
      <c r="O16" s="12">
        <v>180640792757</v>
      </c>
      <c r="P16" s="12"/>
      <c r="Q16" s="12">
        <f t="shared" si="1"/>
        <v>-5872536419</v>
      </c>
    </row>
    <row r="17" spans="1:17">
      <c r="A17" s="1" t="s">
        <v>29</v>
      </c>
      <c r="C17" s="12">
        <v>18500</v>
      </c>
      <c r="D17" s="12"/>
      <c r="E17" s="12">
        <v>18500000000</v>
      </c>
      <c r="F17" s="12"/>
      <c r="G17" s="12">
        <v>17756799496</v>
      </c>
      <c r="H17" s="12"/>
      <c r="I17" s="12">
        <f t="shared" si="0"/>
        <v>743200504</v>
      </c>
      <c r="J17" s="12"/>
      <c r="K17" s="12">
        <v>18500</v>
      </c>
      <c r="L17" s="12"/>
      <c r="M17" s="12">
        <v>18500000000</v>
      </c>
      <c r="N17" s="12"/>
      <c r="O17" s="12">
        <v>17756799496</v>
      </c>
      <c r="P17" s="12"/>
      <c r="Q17" s="12">
        <f t="shared" si="1"/>
        <v>743200504</v>
      </c>
    </row>
    <row r="18" spans="1:17">
      <c r="A18" s="1" t="s">
        <v>68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15000</v>
      </c>
      <c r="L18" s="12"/>
      <c r="M18" s="12">
        <v>15000000000</v>
      </c>
      <c r="N18" s="12"/>
      <c r="O18" s="12">
        <v>13992478403</v>
      </c>
      <c r="P18" s="12"/>
      <c r="Q18" s="12">
        <f t="shared" si="1"/>
        <v>1007521597</v>
      </c>
    </row>
    <row r="19" spans="1:17" ht="24.75" thickBot="1">
      <c r="C19" s="12"/>
      <c r="D19" s="12"/>
      <c r="E19" s="13">
        <f>SUM(E8:E18)</f>
        <v>330113330049</v>
      </c>
      <c r="F19" s="12"/>
      <c r="G19" s="13">
        <f>SUM(G8:G18)</f>
        <v>300425709194</v>
      </c>
      <c r="H19" s="12"/>
      <c r="I19" s="13">
        <f>SUM(I8:I18)</f>
        <v>29687620855</v>
      </c>
      <c r="J19" s="12"/>
      <c r="K19" s="12"/>
      <c r="L19" s="12"/>
      <c r="M19" s="13">
        <f>SUM(M8:M18)</f>
        <v>3395894683769</v>
      </c>
      <c r="N19" s="12"/>
      <c r="O19" s="13">
        <f>SUM(O8:O18)</f>
        <v>3410982323648</v>
      </c>
      <c r="P19" s="12"/>
      <c r="Q19" s="13">
        <f>SUM(Q8:Q18)</f>
        <v>-15087639879</v>
      </c>
    </row>
    <row r="20" spans="1:17" ht="24.75" thickTop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Q22" s="2"/>
    </row>
    <row r="24" spans="1:17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O25" s="2"/>
      <c r="Q25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8"/>
  <sheetViews>
    <sheetView rightToLeft="1" workbookViewId="0">
      <selection activeCell="K22" sqref="K22"/>
    </sheetView>
  </sheetViews>
  <sheetFormatPr defaultRowHeight="24"/>
  <cols>
    <col min="1" max="1" width="31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6" t="s">
        <v>3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J6" s="17" t="s">
        <v>52</v>
      </c>
      <c r="K6" s="17" t="s">
        <v>52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</row>
    <row r="7" spans="1:21" ht="24.75">
      <c r="A7" s="17" t="s">
        <v>3</v>
      </c>
      <c r="C7" s="17" t="s">
        <v>69</v>
      </c>
      <c r="E7" s="17" t="s">
        <v>70</v>
      </c>
      <c r="G7" s="17" t="s">
        <v>71</v>
      </c>
      <c r="I7" s="17" t="s">
        <v>40</v>
      </c>
      <c r="K7" s="17" t="s">
        <v>72</v>
      </c>
      <c r="M7" s="17" t="s">
        <v>69</v>
      </c>
      <c r="O7" s="17" t="s">
        <v>70</v>
      </c>
      <c r="Q7" s="17" t="s">
        <v>71</v>
      </c>
      <c r="S7" s="17" t="s">
        <v>40</v>
      </c>
      <c r="U7" s="17" t="s">
        <v>72</v>
      </c>
    </row>
    <row r="8" spans="1:21">
      <c r="A8" s="1" t="s">
        <v>19</v>
      </c>
      <c r="C8" s="12">
        <v>0</v>
      </c>
      <c r="D8" s="12"/>
      <c r="E8" s="12">
        <v>138141156863</v>
      </c>
      <c r="F8" s="12"/>
      <c r="G8" s="12">
        <v>1701312013</v>
      </c>
      <c r="H8" s="12"/>
      <c r="I8" s="12">
        <f>C8+E8+G8</f>
        <v>139842468876</v>
      </c>
      <c r="J8" s="12"/>
      <c r="K8" s="7">
        <f>I8/$I$17</f>
        <v>0.43047092699233075</v>
      </c>
      <c r="L8" s="12"/>
      <c r="M8" s="12">
        <v>0</v>
      </c>
      <c r="N8" s="12"/>
      <c r="O8" s="12">
        <v>251826889093</v>
      </c>
      <c r="P8" s="12"/>
      <c r="Q8" s="12">
        <v>3131469972</v>
      </c>
      <c r="R8" s="12"/>
      <c r="S8" s="12">
        <f>M8+O8+Q8</f>
        <v>254958359065</v>
      </c>
      <c r="T8" s="12"/>
      <c r="U8" s="7">
        <f>S8/$S$17</f>
        <v>0.49276821854752589</v>
      </c>
    </row>
    <row r="9" spans="1:21">
      <c r="A9" s="1" t="s">
        <v>18</v>
      </c>
      <c r="C9" s="12">
        <v>0</v>
      </c>
      <c r="D9" s="12"/>
      <c r="E9" s="12">
        <v>2589177806</v>
      </c>
      <c r="F9" s="12"/>
      <c r="G9" s="12">
        <v>9976375544</v>
      </c>
      <c r="H9" s="12"/>
      <c r="I9" s="12">
        <f t="shared" ref="I9:I16" si="0">C9+E9+G9</f>
        <v>12565553350</v>
      </c>
      <c r="J9" s="12"/>
      <c r="K9" s="7">
        <f t="shared" ref="K9:K16" si="1">I9/$I$17</f>
        <v>3.867999072257803E-2</v>
      </c>
      <c r="L9" s="12"/>
      <c r="M9" s="12">
        <v>0</v>
      </c>
      <c r="N9" s="12"/>
      <c r="O9" s="12">
        <v>19931701067</v>
      </c>
      <c r="P9" s="12"/>
      <c r="Q9" s="12">
        <v>10060807290</v>
      </c>
      <c r="R9" s="12"/>
      <c r="S9" s="12">
        <f t="shared" ref="S9:S16" si="2">M9+O9+Q9</f>
        <v>29992508357</v>
      </c>
      <c r="T9" s="12"/>
      <c r="U9" s="7">
        <f t="shared" ref="U9:U16" si="3">S9/$S$17</f>
        <v>5.7967720560527972E-2</v>
      </c>
    </row>
    <row r="10" spans="1:21">
      <c r="A10" s="1" t="s">
        <v>15</v>
      </c>
      <c r="C10" s="12">
        <v>0</v>
      </c>
      <c r="D10" s="12"/>
      <c r="E10" s="12">
        <v>84424106222</v>
      </c>
      <c r="F10" s="12"/>
      <c r="G10" s="12">
        <v>17266732794</v>
      </c>
      <c r="H10" s="12"/>
      <c r="I10" s="12">
        <f t="shared" si="0"/>
        <v>101690839016</v>
      </c>
      <c r="J10" s="12"/>
      <c r="K10" s="7">
        <f t="shared" si="1"/>
        <v>0.31303044125072743</v>
      </c>
      <c r="L10" s="12"/>
      <c r="M10" s="12">
        <v>0</v>
      </c>
      <c r="N10" s="12"/>
      <c r="O10" s="12">
        <v>169503187658</v>
      </c>
      <c r="P10" s="12"/>
      <c r="Q10" s="12">
        <v>17444760210</v>
      </c>
      <c r="R10" s="12"/>
      <c r="S10" s="12">
        <f t="shared" si="2"/>
        <v>186947947868</v>
      </c>
      <c r="T10" s="12"/>
      <c r="U10" s="7">
        <f t="shared" si="3"/>
        <v>0.36132177650446906</v>
      </c>
    </row>
    <row r="11" spans="1:21">
      <c r="A11" s="1" t="s">
        <v>64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si="0"/>
        <v>0</v>
      </c>
      <c r="J11" s="12"/>
      <c r="K11" s="7">
        <f t="shared" si="1"/>
        <v>0</v>
      </c>
      <c r="L11" s="12"/>
      <c r="M11" s="12">
        <v>0</v>
      </c>
      <c r="N11" s="12"/>
      <c r="O11" s="12">
        <v>0</v>
      </c>
      <c r="P11" s="12"/>
      <c r="Q11" s="12">
        <v>-1598800</v>
      </c>
      <c r="R11" s="12"/>
      <c r="S11" s="12">
        <f t="shared" si="2"/>
        <v>-1598800</v>
      </c>
      <c r="T11" s="12"/>
      <c r="U11" s="7">
        <f t="shared" si="3"/>
        <v>-3.0900647097941599E-6</v>
      </c>
    </row>
    <row r="12" spans="1:21">
      <c r="A12" s="1" t="s">
        <v>16</v>
      </c>
      <c r="C12" s="12">
        <v>0</v>
      </c>
      <c r="D12" s="12"/>
      <c r="E12" s="12">
        <v>43080006448</v>
      </c>
      <c r="F12" s="12"/>
      <c r="G12" s="12">
        <v>0</v>
      </c>
      <c r="H12" s="12"/>
      <c r="I12" s="12">
        <f t="shared" si="0"/>
        <v>43080006448</v>
      </c>
      <c r="J12" s="12"/>
      <c r="K12" s="7">
        <f t="shared" si="1"/>
        <v>0.13261129083004067</v>
      </c>
      <c r="L12" s="12"/>
      <c r="M12" s="12">
        <v>0</v>
      </c>
      <c r="N12" s="12"/>
      <c r="O12" s="12">
        <v>47379991904</v>
      </c>
      <c r="P12" s="12"/>
      <c r="Q12" s="12">
        <v>-1153651409</v>
      </c>
      <c r="R12" s="12"/>
      <c r="S12" s="12">
        <f t="shared" si="2"/>
        <v>46226340495</v>
      </c>
      <c r="T12" s="12"/>
      <c r="U12" s="7">
        <f t="shared" si="3"/>
        <v>8.9343497264528518E-2</v>
      </c>
    </row>
    <row r="13" spans="1:21">
      <c r="A13" s="1" t="s">
        <v>65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7">
        <f t="shared" si="1"/>
        <v>0</v>
      </c>
      <c r="L13" s="12"/>
      <c r="M13" s="12">
        <v>0</v>
      </c>
      <c r="N13" s="12"/>
      <c r="O13" s="12">
        <v>0</v>
      </c>
      <c r="P13" s="12"/>
      <c r="Q13" s="12">
        <v>71976246</v>
      </c>
      <c r="R13" s="12"/>
      <c r="S13" s="12">
        <f t="shared" si="2"/>
        <v>71976246</v>
      </c>
      <c r="T13" s="12"/>
      <c r="U13" s="7">
        <f t="shared" si="3"/>
        <v>1.3911136959473546E-4</v>
      </c>
    </row>
    <row r="14" spans="1:21">
      <c r="A14" s="1" t="s">
        <v>66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7">
        <f t="shared" si="1"/>
        <v>0</v>
      </c>
      <c r="L14" s="12"/>
      <c r="M14" s="12">
        <v>0</v>
      </c>
      <c r="N14" s="12"/>
      <c r="O14" s="12">
        <v>0</v>
      </c>
      <c r="P14" s="12"/>
      <c r="Q14" s="12">
        <v>-38030623203</v>
      </c>
      <c r="R14" s="12"/>
      <c r="S14" s="12">
        <f t="shared" si="2"/>
        <v>-38030623203</v>
      </c>
      <c r="T14" s="12"/>
      <c r="U14" s="7">
        <f t="shared" si="3"/>
        <v>-7.3503306636895943E-2</v>
      </c>
    </row>
    <row r="15" spans="1:21">
      <c r="A15" s="1" t="s">
        <v>17</v>
      </c>
      <c r="C15" s="12">
        <v>0</v>
      </c>
      <c r="D15" s="12"/>
      <c r="E15" s="12">
        <v>27680397146</v>
      </c>
      <c r="F15" s="12"/>
      <c r="G15" s="12">
        <v>0</v>
      </c>
      <c r="H15" s="12"/>
      <c r="I15" s="12">
        <f t="shared" si="0"/>
        <v>27680397146</v>
      </c>
      <c r="J15" s="12"/>
      <c r="K15" s="7">
        <f t="shared" si="1"/>
        <v>8.5207350204323115E-2</v>
      </c>
      <c r="L15" s="12"/>
      <c r="M15" s="12">
        <v>0</v>
      </c>
      <c r="N15" s="12"/>
      <c r="O15" s="12">
        <v>45596760265</v>
      </c>
      <c r="P15" s="12"/>
      <c r="Q15" s="12">
        <v>-2488965867</v>
      </c>
      <c r="R15" s="12"/>
      <c r="S15" s="12">
        <f t="shared" si="2"/>
        <v>43107794398</v>
      </c>
      <c r="T15" s="12"/>
      <c r="U15" s="7">
        <f t="shared" si="3"/>
        <v>8.3316158485315345E-2</v>
      </c>
    </row>
    <row r="16" spans="1:21">
      <c r="A16" s="1" t="s">
        <v>67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7">
        <f t="shared" si="1"/>
        <v>0</v>
      </c>
      <c r="L16" s="12"/>
      <c r="M16" s="12">
        <v>0</v>
      </c>
      <c r="N16" s="12"/>
      <c r="O16" s="12">
        <v>0</v>
      </c>
      <c r="P16" s="12"/>
      <c r="Q16" s="12">
        <v>-5872536419</v>
      </c>
      <c r="R16" s="12"/>
      <c r="S16" s="12">
        <f t="shared" si="2"/>
        <v>-5872536419</v>
      </c>
      <c r="T16" s="12"/>
      <c r="U16" s="7">
        <f t="shared" si="3"/>
        <v>-1.135008603035581E-2</v>
      </c>
    </row>
    <row r="17" spans="3:21" ht="24.75" thickBot="1">
      <c r="C17" s="13">
        <f>SUM(C8:C16)</f>
        <v>0</v>
      </c>
      <c r="D17" s="12"/>
      <c r="E17" s="13">
        <f>SUM(E8:E16)</f>
        <v>295914844485</v>
      </c>
      <c r="F17" s="12"/>
      <c r="G17" s="13">
        <f>SUM(G8:G16)</f>
        <v>28944420351</v>
      </c>
      <c r="H17" s="12"/>
      <c r="I17" s="13">
        <f>SUM(I8:I16)</f>
        <v>324859264836</v>
      </c>
      <c r="J17" s="12"/>
      <c r="K17" s="8">
        <f>SUM(K8:K16)</f>
        <v>1</v>
      </c>
      <c r="L17" s="12"/>
      <c r="M17" s="13">
        <f>SUM(M8:M16)</f>
        <v>0</v>
      </c>
      <c r="N17" s="12"/>
      <c r="O17" s="13">
        <f>SUM(O8:O16)</f>
        <v>534238529987</v>
      </c>
      <c r="P17" s="12"/>
      <c r="Q17" s="13">
        <f>SUM(Q8:Q16)</f>
        <v>-16838361980</v>
      </c>
      <c r="R17" s="12"/>
      <c r="S17" s="13">
        <f>SUM(S8:S16)</f>
        <v>517400168007</v>
      </c>
      <c r="T17" s="12"/>
      <c r="U17" s="8">
        <f>SUM(U8:U16)</f>
        <v>0.99999999999999989</v>
      </c>
    </row>
    <row r="18" spans="3:21" ht="24.75" thickTop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2022-05-28T04:28:24Z</dcterms:created>
  <dcterms:modified xsi:type="dcterms:W3CDTF">2022-05-29T10:55:45Z</dcterms:modified>
</cp:coreProperties>
</file>