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akrami\Desktop\صورت معاملات فصلی\زمستان 1400\"/>
    </mc:Choice>
  </mc:AlternateContent>
  <xr:revisionPtr revIDLastSave="0" documentId="13_ncr:1_{0E1E7A96-078B-409A-BCE0-E4185B01FF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1" i="15"/>
  <c r="C10" i="15"/>
  <c r="C9" i="15"/>
  <c r="C8" i="15"/>
  <c r="C7" i="15"/>
  <c r="K10" i="13"/>
  <c r="K9" i="13"/>
  <c r="K8" i="13"/>
  <c r="G10" i="13"/>
  <c r="G9" i="13"/>
  <c r="G8" i="13"/>
  <c r="I10" i="13"/>
  <c r="E10" i="13"/>
  <c r="Q10" i="12"/>
  <c r="O10" i="12"/>
  <c r="M10" i="12"/>
  <c r="K10" i="12"/>
  <c r="I10" i="12"/>
  <c r="G10" i="12"/>
  <c r="E10" i="12"/>
  <c r="C10" i="12"/>
  <c r="U17" i="11"/>
  <c r="U9" i="11"/>
  <c r="U10" i="11"/>
  <c r="U11" i="11"/>
  <c r="U12" i="11"/>
  <c r="U13" i="11"/>
  <c r="U14" i="11"/>
  <c r="U15" i="11"/>
  <c r="U16" i="11"/>
  <c r="U8" i="11"/>
  <c r="K17" i="11"/>
  <c r="K9" i="11"/>
  <c r="K10" i="11"/>
  <c r="K11" i="11"/>
  <c r="K12" i="11"/>
  <c r="K13" i="11"/>
  <c r="K14" i="11"/>
  <c r="K15" i="11"/>
  <c r="K16" i="11"/>
  <c r="K8" i="11"/>
  <c r="S17" i="11"/>
  <c r="Q17" i="11"/>
  <c r="O17" i="11"/>
  <c r="M17" i="11"/>
  <c r="I17" i="11"/>
  <c r="G17" i="11"/>
  <c r="E17" i="11"/>
  <c r="C17" i="11"/>
  <c r="Q17" i="10"/>
  <c r="O17" i="10"/>
  <c r="M17" i="10"/>
  <c r="I17" i="10"/>
  <c r="G17" i="10"/>
  <c r="E17" i="10"/>
  <c r="Q16" i="9"/>
  <c r="O16" i="9"/>
  <c r="M16" i="9"/>
  <c r="I16" i="9"/>
  <c r="G16" i="9"/>
  <c r="E16" i="9"/>
  <c r="S11" i="7"/>
  <c r="Q11" i="7"/>
  <c r="O11" i="7"/>
  <c r="M11" i="7"/>
  <c r="K11" i="7"/>
  <c r="I11" i="7"/>
  <c r="S10" i="6"/>
  <c r="Q10" i="6"/>
  <c r="O10" i="6"/>
  <c r="M10" i="6"/>
  <c r="K10" i="6"/>
  <c r="AK10" i="3"/>
  <c r="AI10" i="3"/>
  <c r="AG10" i="3"/>
  <c r="AA10" i="3"/>
  <c r="W10" i="3"/>
  <c r="S10" i="3"/>
  <c r="Q10" i="3"/>
  <c r="Y16" i="1"/>
  <c r="W16" i="1"/>
  <c r="U16" i="1"/>
  <c r="O16" i="1"/>
  <c r="K16" i="1"/>
  <c r="G16" i="1"/>
  <c r="E16" i="1"/>
</calcChain>
</file>

<file path=xl/sharedStrings.xml><?xml version="1.0" encoding="utf-8"?>
<sst xmlns="http://schemas.openxmlformats.org/spreadsheetml/2006/main" count="406" uniqueCount="87">
  <si>
    <t>صندوق سرمایه‌گذاری در اوراق بهادار مبتنی بر سکه طلای مفید</t>
  </si>
  <si>
    <t>صورت وضعیت پورتفوی</t>
  </si>
  <si>
    <t>برای ماه منتهی به 1400/12/29</t>
  </si>
  <si>
    <t>نام شرکت</t>
  </si>
  <si>
    <t>1400/11/30</t>
  </si>
  <si>
    <t>تغییرات طی دوره</t>
  </si>
  <si>
    <t>1400/12/29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</si>
  <si>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</si>
  <si>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</si>
  <si>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</si>
  <si>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</si>
  <si>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</si>
  <si>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</si>
  <si>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</si>
  <si>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</si>
  <si>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تمام سکه طرح جدید0012رفاه</t>
  </si>
  <si>
    <t>تمام سکه طرح جدید0012صادرات</t>
  </si>
  <si>
    <t>تمام سکه طرح جدید0111آینده</t>
  </si>
  <si>
    <t>تمام سکه طرح جدید0112سامان</t>
  </si>
  <si>
    <t>تمام سکه طرح جدید0211ملت</t>
  </si>
  <si>
    <t>تمام سکه طرح جدید 0110 صادرات</t>
  </si>
  <si>
    <t>تمام سکه طرح جدید0312 رفاه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</si>
  <si>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</si>
  <si>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</si>
  <si>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</si>
  <si>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</si>
  <si>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</si>
  <si>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</si>
  <si>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</si>
  <si>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</si>
  <si>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</si>
  <si>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صکوک اجاره مخابرات-3 ماهه 16%</t>
  </si>
  <si>
    <t>بله</t>
  </si>
  <si>
    <t>1397/02/30</t>
  </si>
  <si>
    <t>1401/02/30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</si>
  <si>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</si>
  <si>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</si>
  <si>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</si>
  <si>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</si>
  <si>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</si>
  <si>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</si>
  <si>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</si>
  <si>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</si>
  <si>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</si>
  <si>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</si>
  <si>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8397235391</t>
  </si>
  <si>
    <t>سپرده کوتاه مدت</t>
  </si>
  <si>
    <t>1397/03/19</t>
  </si>
  <si>
    <t>بانک پاسارگاد هفت تیر</t>
  </si>
  <si>
    <t>207-8100-16622166-1</t>
  </si>
  <si>
    <t>1399/07/05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</si>
  <si>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</si>
  <si>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</si>
  <si>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</si>
  <si>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</si>
  <si>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</si>
  <si>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</si>
  <si>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</si>
  <si>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</si>
  <si>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</si>
  <si>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</si>
  <si>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</si>
  <si>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</si>
  <si>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</si>
  <si>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سود و زیان ناشی از فروش</t>
  </si>
  <si>
    <t>صندوق سکه طلای مفید</t>
  </si>
  <si>
    <t>تمام سکه طرح جدید0011ملت</t>
  </si>
  <si>
    <t>اسنادخزانه-م11بودجه98-001013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</si>
  <si>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</si>
  <si>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</si>
  <si>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</si>
  <si>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</si>
  <si>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</si>
  <si>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</si>
  <si>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</si>
  <si>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</si>
  <si>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</si>
  <si>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</si>
  <si>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</si>
  <si>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</si>
  <si>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</si>
  <si>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</si>
  <si>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</si>
  <si>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1400/12/01</t>
  </si>
  <si>
    <t>از ابتدای سال مالی</t>
  </si>
  <si>
    <t>تا پایان ماه</t>
  </si>
  <si>
    <t xml:space="preserve"> سایر درآمدها تنزیل سود بانک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</si>
</sst>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9" fontId="2" fillId="0" borderId="4" xfId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0</xdr:row>
          <xdr:rowOff>38100</xdr:rowOff>
        </xdr:from>
        <xdr:to>
          <xdr:col>10</xdr:col>
          <xdr:colOff>381000</xdr:colOff>
          <xdr:row>33</xdr:row>
          <xdr:rowOff>180975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3B096-86A0-44B0-8DA6-487272EDFF5E}">
  <dimension ref="A1"/>
  <sheetViews>
    <sheetView rightToLeft="1" tabSelected="1" workbookViewId="0">
      <selection activeCell="L7" sqref="L7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049" r:id="rId4">
          <objectPr defaultSize="0" r:id="rId5">
            <anchor moveWithCells="1">
              <from>
                <xdr:col>0</xdr:col>
                <xdr:colOff>152400</xdr:colOff>
                <xdr:row>0</xdr:row>
                <xdr:rowOff>38100</xdr:rowOff>
              </from>
              <to>
                <xdr:col>10</xdr:col>
                <xdr:colOff>381000</xdr:colOff>
                <xdr:row>33</xdr:row>
                <xdr:rowOff>180975</xdr:rowOff>
              </to>
            </anchor>
          </objectPr>
        </oleObject>
      </mc:Choice>
      <mc:Fallback>
        <oleObject progId="Document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1"/>
  <sheetViews>
    <sheetView rightToLeft="1" workbookViewId="0">
      <selection activeCell="K23" sqref="K23"/>
    </sheetView>
  </sheetViews>
  <sheetFormatPr defaultRowHeight="21.75" x14ac:dyDescent="0.5"/>
  <cols>
    <col min="1" max="1" width="30.8554687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4.14062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2.5" x14ac:dyDescent="0.5">
      <c r="A3" s="13" t="s">
        <v>51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2.5" x14ac:dyDescent="0.5">
      <c r="A6" s="10" t="s">
        <v>55</v>
      </c>
      <c r="C6" s="11" t="s">
        <v>53</v>
      </c>
      <c r="D6" s="11" t="s">
        <v>53</v>
      </c>
      <c r="E6" s="11" t="s">
        <v>53</v>
      </c>
      <c r="F6" s="11" t="s">
        <v>53</v>
      </c>
      <c r="G6" s="11" t="s">
        <v>53</v>
      </c>
      <c r="H6" s="11" t="s">
        <v>53</v>
      </c>
      <c r="I6" s="11" t="s">
        <v>53</v>
      </c>
      <c r="K6" s="11" t="s">
        <v>54</v>
      </c>
      <c r="L6" s="11" t="s">
        <v>54</v>
      </c>
      <c r="M6" s="11" t="s">
        <v>54</v>
      </c>
      <c r="N6" s="11" t="s">
        <v>54</v>
      </c>
      <c r="O6" s="11" t="s">
        <v>54</v>
      </c>
      <c r="P6" s="11" t="s">
        <v>54</v>
      </c>
      <c r="Q6" s="11" t="s">
        <v>54</v>
      </c>
    </row>
    <row r="7" spans="1:17" ht="22.5" x14ac:dyDescent="0.5">
      <c r="A7" s="11" t="s">
        <v>55</v>
      </c>
      <c r="C7" s="14" t="s">
        <v>72</v>
      </c>
      <c r="E7" s="14" t="s">
        <v>69</v>
      </c>
      <c r="G7" s="14" t="s">
        <v>70</v>
      </c>
      <c r="I7" s="14" t="s">
        <v>73</v>
      </c>
      <c r="K7" s="14" t="s">
        <v>72</v>
      </c>
      <c r="M7" s="14" t="s">
        <v>69</v>
      </c>
      <c r="O7" s="14" t="s">
        <v>70</v>
      </c>
      <c r="Q7" s="14" t="s">
        <v>73</v>
      </c>
    </row>
    <row r="8" spans="1:17" x14ac:dyDescent="0.5">
      <c r="A8" s="1" t="s">
        <v>67</v>
      </c>
      <c r="C8" s="3">
        <v>0</v>
      </c>
      <c r="E8" s="3">
        <v>0</v>
      </c>
      <c r="G8" s="3">
        <v>0</v>
      </c>
      <c r="I8" s="3">
        <v>0</v>
      </c>
      <c r="K8" s="3">
        <v>0</v>
      </c>
      <c r="M8" s="3">
        <v>0</v>
      </c>
      <c r="O8" s="3">
        <v>1007521597</v>
      </c>
      <c r="Q8" s="3">
        <v>1007521597</v>
      </c>
    </row>
    <row r="9" spans="1:17" x14ac:dyDescent="0.5">
      <c r="A9" s="1" t="s">
        <v>31</v>
      </c>
      <c r="C9" s="3">
        <v>228730501</v>
      </c>
      <c r="E9" s="3">
        <v>72876789</v>
      </c>
      <c r="G9" s="3">
        <v>0</v>
      </c>
      <c r="I9" s="3">
        <v>301607290</v>
      </c>
      <c r="K9" s="3">
        <v>1690288120</v>
      </c>
      <c r="M9" s="3">
        <v>624058369</v>
      </c>
      <c r="O9" s="3">
        <v>0</v>
      </c>
      <c r="Q9" s="3">
        <v>2314346489</v>
      </c>
    </row>
    <row r="10" spans="1:17" ht="22.5" thickBot="1" x14ac:dyDescent="0.55000000000000004">
      <c r="C10" s="5">
        <f>SUM(C8:C9)</f>
        <v>228730501</v>
      </c>
      <c r="E10" s="5">
        <f>SUM(E8:E9)</f>
        <v>72876789</v>
      </c>
      <c r="G10" s="5">
        <f>SUM(G8:G9)</f>
        <v>0</v>
      </c>
      <c r="I10" s="5">
        <f>SUM(I8:I9)</f>
        <v>301607290</v>
      </c>
      <c r="K10" s="5">
        <f>SUM(K8:K9)</f>
        <v>1690288120</v>
      </c>
      <c r="M10" s="5">
        <f>SUM(M8:M9)</f>
        <v>624058369</v>
      </c>
      <c r="O10" s="5">
        <f>SUM(O8:O9)</f>
        <v>1007521597</v>
      </c>
      <c r="Q10" s="5">
        <f>SUM(Q8:Q9)</f>
        <v>3321868086</v>
      </c>
    </row>
    <row r="11" spans="1:17" ht="22.5" thickTop="1" x14ac:dyDescent="0.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K11" sqref="K11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24.4257812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2.5" x14ac:dyDescent="0.5">
      <c r="A3" s="13" t="s">
        <v>51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11" ht="22.5" x14ac:dyDescent="0.5">
      <c r="A6" s="11" t="s">
        <v>74</v>
      </c>
      <c r="B6" s="11" t="s">
        <v>74</v>
      </c>
      <c r="C6" s="11" t="s">
        <v>74</v>
      </c>
      <c r="E6" s="11" t="s">
        <v>53</v>
      </c>
      <c r="F6" s="11" t="s">
        <v>53</v>
      </c>
      <c r="G6" s="11" t="s">
        <v>53</v>
      </c>
      <c r="I6" s="11" t="s">
        <v>54</v>
      </c>
      <c r="J6" s="11" t="s">
        <v>54</v>
      </c>
      <c r="K6" s="11" t="s">
        <v>54</v>
      </c>
    </row>
    <row r="7" spans="1:11" ht="22.5" x14ac:dyDescent="0.5">
      <c r="A7" s="14" t="s">
        <v>75</v>
      </c>
      <c r="C7" s="14" t="s">
        <v>38</v>
      </c>
      <c r="E7" s="14" t="s">
        <v>76</v>
      </c>
      <c r="G7" s="14" t="s">
        <v>77</v>
      </c>
      <c r="I7" s="14" t="s">
        <v>76</v>
      </c>
      <c r="K7" s="14" t="s">
        <v>77</v>
      </c>
    </row>
    <row r="8" spans="1:11" x14ac:dyDescent="0.5">
      <c r="A8" s="1" t="s">
        <v>44</v>
      </c>
      <c r="C8" s="1" t="s">
        <v>45</v>
      </c>
      <c r="E8" s="3">
        <v>437000947</v>
      </c>
      <c r="G8" s="6">
        <f>E8/$E$10</f>
        <v>0.99997034648137717</v>
      </c>
      <c r="I8" s="3">
        <v>1347156382</v>
      </c>
      <c r="K8" s="6">
        <f>I8/$I$10</f>
        <v>0.8296573460692791</v>
      </c>
    </row>
    <row r="9" spans="1:11" x14ac:dyDescent="0.5">
      <c r="A9" s="1" t="s">
        <v>48</v>
      </c>
      <c r="C9" s="1" t="s">
        <v>49</v>
      </c>
      <c r="E9" s="3">
        <v>12959</v>
      </c>
      <c r="G9" s="6">
        <f>E9/$E$10</f>
        <v>2.9653518622814716E-5</v>
      </c>
      <c r="I9" s="3">
        <v>276593939</v>
      </c>
      <c r="K9" s="6">
        <f>I9/$I$10</f>
        <v>0.17034265393072093</v>
      </c>
    </row>
    <row r="10" spans="1:11" ht="22.5" thickBot="1" x14ac:dyDescent="0.55000000000000004">
      <c r="E10" s="5">
        <f>SUM(E8:E9)</f>
        <v>437013906</v>
      </c>
      <c r="G10" s="9">
        <f>SUM(G8:G9)</f>
        <v>1</v>
      </c>
      <c r="I10" s="5">
        <f>SUM(I8:I9)</f>
        <v>1623750321</v>
      </c>
      <c r="K10" s="9">
        <f>SUM(K8:K9)</f>
        <v>1</v>
      </c>
    </row>
    <row r="11" spans="1:11" ht="22.5" thickTop="1" x14ac:dyDescent="0.5"/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2"/>
  <sheetViews>
    <sheetView rightToLeft="1" workbookViewId="0">
      <selection activeCell="Q9" sqref="Q9"/>
    </sheetView>
  </sheetViews>
  <sheetFormatPr defaultRowHeight="21.75" x14ac:dyDescent="0.5"/>
  <cols>
    <col min="1" max="1" width="34.1406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2.5" x14ac:dyDescent="0.5">
      <c r="A2" s="13" t="s">
        <v>0</v>
      </c>
      <c r="B2" s="13"/>
      <c r="C2" s="13"/>
      <c r="D2" s="13"/>
      <c r="E2" s="13"/>
    </row>
    <row r="3" spans="1:5" ht="22.5" x14ac:dyDescent="0.5">
      <c r="A3" s="13" t="s">
        <v>51</v>
      </c>
      <c r="B3" s="13"/>
      <c r="C3" s="13"/>
      <c r="D3" s="13"/>
      <c r="E3" s="13"/>
    </row>
    <row r="4" spans="1:5" ht="22.5" x14ac:dyDescent="0.5">
      <c r="A4" s="13" t="s">
        <v>2</v>
      </c>
      <c r="B4" s="13"/>
      <c r="C4" s="13"/>
      <c r="D4" s="13"/>
      <c r="E4" s="13"/>
    </row>
    <row r="5" spans="1:5" ht="22.5" x14ac:dyDescent="0.5">
      <c r="E5" s="4" t="s">
        <v>84</v>
      </c>
    </row>
    <row r="6" spans="1:5" ht="22.5" x14ac:dyDescent="0.5">
      <c r="A6" s="13" t="s">
        <v>78</v>
      </c>
      <c r="C6" s="11" t="s">
        <v>53</v>
      </c>
      <c r="E6" s="11" t="s">
        <v>85</v>
      </c>
    </row>
    <row r="7" spans="1:5" ht="22.5" x14ac:dyDescent="0.5">
      <c r="A7" s="13" t="s">
        <v>78</v>
      </c>
      <c r="C7" s="11" t="s">
        <v>41</v>
      </c>
      <c r="E7" s="11" t="s">
        <v>41</v>
      </c>
    </row>
    <row r="8" spans="1:5" ht="22.5" x14ac:dyDescent="0.55000000000000004">
      <c r="A8" s="2" t="s">
        <v>78</v>
      </c>
      <c r="C8" s="3">
        <v>0</v>
      </c>
      <c r="E8" s="3">
        <v>1789288</v>
      </c>
    </row>
    <row r="9" spans="1:5" ht="22.5" x14ac:dyDescent="0.55000000000000004">
      <c r="A9" s="2" t="s">
        <v>86</v>
      </c>
      <c r="C9" s="3">
        <v>24</v>
      </c>
      <c r="E9" s="3">
        <v>24</v>
      </c>
    </row>
    <row r="10" spans="1:5" ht="22.5" x14ac:dyDescent="0.55000000000000004">
      <c r="A10" s="2" t="s">
        <v>79</v>
      </c>
      <c r="C10" s="3">
        <v>327685066</v>
      </c>
      <c r="E10" s="3">
        <v>430081044</v>
      </c>
    </row>
    <row r="11" spans="1:5" ht="23.25" thickBot="1" x14ac:dyDescent="0.6">
      <c r="A11" s="2" t="s">
        <v>60</v>
      </c>
      <c r="C11" s="5">
        <v>327685090</v>
      </c>
      <c r="E11" s="5">
        <v>431870356</v>
      </c>
    </row>
    <row r="12" spans="1:5" ht="22.5" thickTop="1" x14ac:dyDescent="0.5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8"/>
  <sheetViews>
    <sheetView rightToLeft="1" workbookViewId="0">
      <selection activeCell="H19" sqref="H19"/>
    </sheetView>
  </sheetViews>
  <sheetFormatPr defaultRowHeight="21.75" x14ac:dyDescent="0.5"/>
  <cols>
    <col min="1" max="1" width="29.140625" style="1" bestFit="1" customWidth="1"/>
    <col min="2" max="2" width="1" style="1" customWidth="1"/>
    <col min="3" max="3" width="9.57031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1.42578125" style="1" bestFit="1" customWidth="1"/>
    <col min="10" max="10" width="1" style="1" customWidth="1"/>
    <col min="11" max="11" width="20.5703125" style="1" bestFit="1" customWidth="1"/>
    <col min="12" max="12" width="1" style="1" customWidth="1"/>
    <col min="13" max="13" width="12.1406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11.425781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3" style="1" customWidth="1"/>
    <col min="26" max="26" width="1" style="1" customWidth="1"/>
    <col min="27" max="27" width="9.140625" style="1" customWidth="1"/>
    <col min="28" max="16384" width="9.140625" style="1"/>
  </cols>
  <sheetData>
    <row r="2" spans="1:25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22.5" x14ac:dyDescent="0.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6" spans="1:25" ht="22.5" x14ac:dyDescent="0.5">
      <c r="A6" s="10" t="s">
        <v>3</v>
      </c>
      <c r="C6" s="11" t="s">
        <v>83</v>
      </c>
      <c r="D6" s="11" t="s">
        <v>4</v>
      </c>
      <c r="E6" s="11" t="s">
        <v>4</v>
      </c>
      <c r="F6" s="11" t="s">
        <v>4</v>
      </c>
      <c r="G6" s="11" t="s">
        <v>4</v>
      </c>
      <c r="I6" s="11" t="s">
        <v>5</v>
      </c>
      <c r="J6" s="11" t="s">
        <v>5</v>
      </c>
      <c r="K6" s="11" t="s">
        <v>5</v>
      </c>
      <c r="L6" s="11" t="s">
        <v>5</v>
      </c>
      <c r="M6" s="11" t="s">
        <v>5</v>
      </c>
      <c r="N6" s="11" t="s">
        <v>5</v>
      </c>
      <c r="O6" s="11" t="s">
        <v>5</v>
      </c>
      <c r="Q6" s="11" t="s">
        <v>6</v>
      </c>
      <c r="R6" s="11" t="s">
        <v>6</v>
      </c>
      <c r="S6" s="11" t="s">
        <v>6</v>
      </c>
      <c r="T6" s="11" t="s">
        <v>6</v>
      </c>
      <c r="U6" s="11" t="s">
        <v>6</v>
      </c>
      <c r="V6" s="11" t="s">
        <v>6</v>
      </c>
      <c r="W6" s="11" t="s">
        <v>6</v>
      </c>
      <c r="X6" s="11" t="s">
        <v>6</v>
      </c>
      <c r="Y6" s="11" t="s">
        <v>6</v>
      </c>
    </row>
    <row r="7" spans="1:25" ht="22.5" x14ac:dyDescent="0.5">
      <c r="A7" s="10" t="s">
        <v>3</v>
      </c>
      <c r="C7" s="12" t="s">
        <v>7</v>
      </c>
      <c r="E7" s="12" t="s">
        <v>8</v>
      </c>
      <c r="G7" s="12" t="s">
        <v>9</v>
      </c>
      <c r="I7" s="14" t="s">
        <v>10</v>
      </c>
      <c r="J7" s="14" t="s">
        <v>10</v>
      </c>
      <c r="K7" s="14" t="s">
        <v>10</v>
      </c>
      <c r="M7" s="14" t="s">
        <v>11</v>
      </c>
      <c r="N7" s="14" t="s">
        <v>11</v>
      </c>
      <c r="O7" s="14" t="s">
        <v>11</v>
      </c>
      <c r="Q7" s="12" t="s">
        <v>7</v>
      </c>
      <c r="S7" s="12" t="s">
        <v>12</v>
      </c>
      <c r="U7" s="12" t="s">
        <v>8</v>
      </c>
      <c r="W7" s="12" t="s">
        <v>9</v>
      </c>
      <c r="Y7" s="12" t="s">
        <v>13</v>
      </c>
    </row>
    <row r="8" spans="1:25" ht="22.5" x14ac:dyDescent="0.5">
      <c r="A8" s="11" t="s">
        <v>3</v>
      </c>
      <c r="C8" s="11" t="s">
        <v>7</v>
      </c>
      <c r="E8" s="11" t="s">
        <v>8</v>
      </c>
      <c r="G8" s="11" t="s">
        <v>9</v>
      </c>
      <c r="I8" s="14" t="s">
        <v>7</v>
      </c>
      <c r="K8" s="14" t="s">
        <v>8</v>
      </c>
      <c r="M8" s="14" t="s">
        <v>7</v>
      </c>
      <c r="O8" s="14" t="s">
        <v>14</v>
      </c>
      <c r="Q8" s="11" t="s">
        <v>7</v>
      </c>
      <c r="S8" s="11" t="s">
        <v>12</v>
      </c>
      <c r="U8" s="11" t="s">
        <v>8</v>
      </c>
      <c r="W8" s="11" t="s">
        <v>9</v>
      </c>
      <c r="Y8" s="11" t="s">
        <v>13</v>
      </c>
    </row>
    <row r="9" spans="1:25" x14ac:dyDescent="0.5">
      <c r="A9" s="1" t="s">
        <v>15</v>
      </c>
      <c r="C9" s="3">
        <v>993500</v>
      </c>
      <c r="E9" s="3">
        <v>604183150292</v>
      </c>
      <c r="G9" s="3">
        <v>1155881489812.5</v>
      </c>
      <c r="I9" s="3">
        <v>62600</v>
      </c>
      <c r="K9" s="3">
        <v>72780722235</v>
      </c>
      <c r="M9" s="3">
        <v>-1056100</v>
      </c>
      <c r="O9" s="3">
        <v>1279881054052</v>
      </c>
      <c r="Q9" s="3">
        <v>0</v>
      </c>
      <c r="S9" s="3">
        <v>0</v>
      </c>
      <c r="U9" s="3">
        <v>0</v>
      </c>
      <c r="W9" s="3">
        <v>0</v>
      </c>
      <c r="Y9" s="6">
        <v>0</v>
      </c>
    </row>
    <row r="10" spans="1:25" x14ac:dyDescent="0.5">
      <c r="A10" s="1" t="s">
        <v>16</v>
      </c>
      <c r="C10" s="3">
        <v>870400</v>
      </c>
      <c r="E10" s="3">
        <v>958336591200</v>
      </c>
      <c r="G10" s="3">
        <v>1008620117312</v>
      </c>
      <c r="I10" s="3">
        <v>32300</v>
      </c>
      <c r="K10" s="3">
        <v>37532385303</v>
      </c>
      <c r="M10" s="3">
        <v>-902700</v>
      </c>
      <c r="O10" s="3">
        <v>1109394967750</v>
      </c>
      <c r="Q10" s="3">
        <v>0</v>
      </c>
      <c r="S10" s="3">
        <v>0</v>
      </c>
      <c r="U10" s="3">
        <v>0</v>
      </c>
      <c r="W10" s="3">
        <v>0</v>
      </c>
      <c r="Y10" s="6">
        <v>0</v>
      </c>
    </row>
    <row r="11" spans="1:25" x14ac:dyDescent="0.5">
      <c r="A11" s="1" t="s">
        <v>17</v>
      </c>
      <c r="C11" s="3">
        <v>179800</v>
      </c>
      <c r="E11" s="3">
        <v>232411019707</v>
      </c>
      <c r="G11" s="3">
        <v>208307469575.25</v>
      </c>
      <c r="I11" s="3">
        <v>5900</v>
      </c>
      <c r="K11" s="3">
        <v>6878650850</v>
      </c>
      <c r="M11" s="3">
        <v>0</v>
      </c>
      <c r="O11" s="3">
        <v>0</v>
      </c>
      <c r="Q11" s="3">
        <v>185700</v>
      </c>
      <c r="S11" s="3">
        <v>1201100</v>
      </c>
      <c r="U11" s="3">
        <v>239289670557</v>
      </c>
      <c r="W11" s="3">
        <v>222765464662.5</v>
      </c>
      <c r="Y11" s="6">
        <v>7.3965061966867252E-2</v>
      </c>
    </row>
    <row r="12" spans="1:25" x14ac:dyDescent="0.5">
      <c r="A12" s="1" t="s">
        <v>18</v>
      </c>
      <c r="C12" s="3">
        <v>151300</v>
      </c>
      <c r="E12" s="3">
        <v>138577661777</v>
      </c>
      <c r="G12" s="3">
        <v>175456650293</v>
      </c>
      <c r="I12" s="3">
        <v>23400</v>
      </c>
      <c r="K12" s="3">
        <v>27301186372</v>
      </c>
      <c r="M12" s="3">
        <v>-3000</v>
      </c>
      <c r="O12" s="3">
        <v>3638125070</v>
      </c>
      <c r="Q12" s="3">
        <v>171700</v>
      </c>
      <c r="S12" s="3">
        <v>1199000</v>
      </c>
      <c r="U12" s="3">
        <v>163036700930</v>
      </c>
      <c r="W12" s="3">
        <v>205610964625</v>
      </c>
      <c r="Y12" s="6">
        <v>6.8269234473109827E-2</v>
      </c>
    </row>
    <row r="13" spans="1:25" x14ac:dyDescent="0.5">
      <c r="A13" s="1" t="s">
        <v>19</v>
      </c>
      <c r="C13" s="3">
        <v>129300</v>
      </c>
      <c r="E13" s="3">
        <v>153638247166</v>
      </c>
      <c r="G13" s="3">
        <v>149929653375</v>
      </c>
      <c r="I13" s="3">
        <v>4900</v>
      </c>
      <c r="K13" s="3">
        <v>5832670093</v>
      </c>
      <c r="M13" s="3">
        <v>-5100</v>
      </c>
      <c r="O13" s="3">
        <v>6118309968</v>
      </c>
      <c r="Q13" s="3">
        <v>129100</v>
      </c>
      <c r="S13" s="3">
        <v>1202900</v>
      </c>
      <c r="U13" s="3">
        <v>153411323782</v>
      </c>
      <c r="W13" s="3">
        <v>155100272012.5</v>
      </c>
      <c r="Y13" s="6">
        <v>5.1498113712837586E-2</v>
      </c>
    </row>
    <row r="14" spans="1:25" x14ac:dyDescent="0.5">
      <c r="A14" s="1" t="s">
        <v>20</v>
      </c>
      <c r="C14" s="3">
        <v>0</v>
      </c>
      <c r="E14" s="3">
        <v>0</v>
      </c>
      <c r="G14" s="3">
        <v>0</v>
      </c>
      <c r="I14" s="3">
        <v>903300</v>
      </c>
      <c r="K14" s="3">
        <v>1110147670874</v>
      </c>
      <c r="M14" s="3">
        <v>0</v>
      </c>
      <c r="O14" s="3">
        <v>0</v>
      </c>
      <c r="Q14" s="3">
        <v>903300</v>
      </c>
      <c r="S14" s="3">
        <v>1199999</v>
      </c>
      <c r="U14" s="3">
        <v>1110147670874</v>
      </c>
      <c r="W14" s="3">
        <v>1082604147829.13</v>
      </c>
      <c r="Y14" s="6">
        <v>0.35945824457613423</v>
      </c>
    </row>
    <row r="15" spans="1:25" x14ac:dyDescent="0.5">
      <c r="A15" s="1" t="s">
        <v>21</v>
      </c>
      <c r="C15" s="3">
        <v>0</v>
      </c>
      <c r="E15" s="3">
        <v>0</v>
      </c>
      <c r="G15" s="3">
        <v>0</v>
      </c>
      <c r="I15" s="3">
        <v>1052400</v>
      </c>
      <c r="K15" s="3">
        <v>1275508800000</v>
      </c>
      <c r="M15" s="3">
        <v>-14900</v>
      </c>
      <c r="O15" s="3">
        <v>18428040964</v>
      </c>
      <c r="Q15" s="3">
        <v>1037500</v>
      </c>
      <c r="S15" s="3">
        <v>1200000</v>
      </c>
      <c r="U15" s="3">
        <v>1257450000000</v>
      </c>
      <c r="W15" s="3">
        <v>1243443750000</v>
      </c>
      <c r="Y15" s="6">
        <v>0.41286199438680815</v>
      </c>
    </row>
    <row r="16" spans="1:25" ht="22.5" thickBot="1" x14ac:dyDescent="0.55000000000000004">
      <c r="E16" s="5">
        <f>SUM(E9:E15)</f>
        <v>2087146670142</v>
      </c>
      <c r="G16" s="5">
        <f>SUM(G9:G15)</f>
        <v>2698195380367.75</v>
      </c>
      <c r="K16" s="5">
        <f>SUM(K9:K15)</f>
        <v>2535982085727</v>
      </c>
      <c r="O16" s="5">
        <f>SUM(O9:O15)</f>
        <v>2417460497804</v>
      </c>
      <c r="U16" s="5">
        <f>SUM(U9:U15)</f>
        <v>2923335366143</v>
      </c>
      <c r="W16" s="5">
        <f>SUM(W9:W15)</f>
        <v>2909524599129.1299</v>
      </c>
      <c r="Y16" s="8">
        <f>SUM(Y9:Y15)</f>
        <v>0.96605264911575706</v>
      </c>
    </row>
    <row r="17" spans="25:25" ht="22.5" thickTop="1" x14ac:dyDescent="0.5"/>
    <row r="18" spans="25:25" x14ac:dyDescent="0.5">
      <c r="Y18" s="3"/>
    </row>
  </sheetData>
  <mergeCells count="21"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3"/>
  <sheetViews>
    <sheetView rightToLeft="1" topLeftCell="H1" workbookViewId="0">
      <selection activeCell="AK13" sqref="AK13"/>
    </sheetView>
  </sheetViews>
  <sheetFormatPr defaultRowHeight="21.75" x14ac:dyDescent="0.5"/>
  <cols>
    <col min="1" max="1" width="30.85546875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8.285156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6.8554687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6.85546875" style="1" bestFit="1" customWidth="1"/>
    <col min="26" max="26" width="1" style="1" customWidth="1"/>
    <col min="27" max="27" width="14.7109375" style="1" bestFit="1" customWidth="1"/>
    <col min="28" max="28" width="1" style="1" customWidth="1"/>
    <col min="29" max="29" width="8.28515625" style="1" bestFit="1" customWidth="1"/>
    <col min="30" max="30" width="1" style="1" customWidth="1"/>
    <col min="31" max="31" width="20.42578125" style="1" customWidth="1"/>
    <col min="32" max="32" width="1" style="1" customWidth="1"/>
    <col min="33" max="33" width="18.42578125" style="1" bestFit="1" customWidth="1"/>
    <col min="34" max="34" width="1" style="1" customWidth="1"/>
    <col min="35" max="35" width="22" style="1" customWidth="1"/>
    <col min="36" max="36" width="1" style="1" customWidth="1"/>
    <col min="37" max="37" width="30.140625" style="1" customWidth="1"/>
    <col min="38" max="38" width="1" style="1" customWidth="1"/>
    <col min="39" max="39" width="9.140625" style="1" customWidth="1"/>
    <col min="40" max="16384" width="9.140625" style="1"/>
  </cols>
  <sheetData>
    <row r="2" spans="1:37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7" ht="22.5" x14ac:dyDescent="0.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6" spans="1:37" ht="22.5" x14ac:dyDescent="0.5">
      <c r="A6" s="11" t="s">
        <v>23</v>
      </c>
      <c r="B6" s="11" t="s">
        <v>23</v>
      </c>
      <c r="C6" s="11" t="s">
        <v>23</v>
      </c>
      <c r="D6" s="11" t="s">
        <v>23</v>
      </c>
      <c r="E6" s="11" t="s">
        <v>23</v>
      </c>
      <c r="F6" s="11" t="s">
        <v>23</v>
      </c>
      <c r="G6" s="11" t="s">
        <v>23</v>
      </c>
      <c r="H6" s="11" t="s">
        <v>23</v>
      </c>
      <c r="I6" s="11" t="s">
        <v>23</v>
      </c>
      <c r="J6" s="11" t="s">
        <v>23</v>
      </c>
      <c r="K6" s="11" t="s">
        <v>23</v>
      </c>
      <c r="L6" s="11" t="s">
        <v>23</v>
      </c>
      <c r="M6" s="11" t="s">
        <v>23</v>
      </c>
      <c r="O6" s="11" t="s">
        <v>83</v>
      </c>
      <c r="P6" s="11" t="s">
        <v>4</v>
      </c>
      <c r="Q6" s="11" t="s">
        <v>4</v>
      </c>
      <c r="R6" s="11" t="s">
        <v>4</v>
      </c>
      <c r="S6" s="11" t="s">
        <v>4</v>
      </c>
      <c r="U6" s="11" t="s">
        <v>5</v>
      </c>
      <c r="V6" s="11" t="s">
        <v>5</v>
      </c>
      <c r="W6" s="11" t="s">
        <v>5</v>
      </c>
      <c r="X6" s="11" t="s">
        <v>5</v>
      </c>
      <c r="Y6" s="11" t="s">
        <v>5</v>
      </c>
      <c r="Z6" s="11" t="s">
        <v>5</v>
      </c>
      <c r="AA6" s="11" t="s">
        <v>5</v>
      </c>
      <c r="AC6" s="11" t="s">
        <v>6</v>
      </c>
      <c r="AD6" s="11" t="s">
        <v>6</v>
      </c>
      <c r="AE6" s="11" t="s">
        <v>6</v>
      </c>
      <c r="AF6" s="11" t="s">
        <v>6</v>
      </c>
      <c r="AG6" s="11" t="s">
        <v>6</v>
      </c>
      <c r="AH6" s="11" t="s">
        <v>6</v>
      </c>
      <c r="AI6" s="11" t="s">
        <v>6</v>
      </c>
      <c r="AJ6" s="11" t="s">
        <v>6</v>
      </c>
      <c r="AK6" s="11" t="s">
        <v>6</v>
      </c>
    </row>
    <row r="7" spans="1:37" ht="22.5" x14ac:dyDescent="0.5">
      <c r="A7" s="12" t="s">
        <v>24</v>
      </c>
      <c r="C7" s="12" t="s">
        <v>25</v>
      </c>
      <c r="E7" s="12" t="s">
        <v>26</v>
      </c>
      <c r="G7" s="12" t="s">
        <v>27</v>
      </c>
      <c r="I7" s="12" t="s">
        <v>28</v>
      </c>
      <c r="K7" s="12" t="s">
        <v>29</v>
      </c>
      <c r="M7" s="12" t="s">
        <v>22</v>
      </c>
      <c r="O7" s="12" t="s">
        <v>7</v>
      </c>
      <c r="Q7" s="12" t="s">
        <v>8</v>
      </c>
      <c r="S7" s="12" t="s">
        <v>9</v>
      </c>
      <c r="U7" s="14" t="s">
        <v>10</v>
      </c>
      <c r="V7" s="14" t="s">
        <v>10</v>
      </c>
      <c r="W7" s="14" t="s">
        <v>10</v>
      </c>
      <c r="Y7" s="14" t="s">
        <v>11</v>
      </c>
      <c r="Z7" s="14" t="s">
        <v>11</v>
      </c>
      <c r="AA7" s="14" t="s">
        <v>11</v>
      </c>
      <c r="AC7" s="12" t="s">
        <v>7</v>
      </c>
      <c r="AE7" s="12" t="s">
        <v>30</v>
      </c>
      <c r="AG7" s="12" t="s">
        <v>8</v>
      </c>
      <c r="AI7" s="12" t="s">
        <v>9</v>
      </c>
      <c r="AK7" s="12" t="s">
        <v>13</v>
      </c>
    </row>
    <row r="8" spans="1:37" ht="22.5" x14ac:dyDescent="0.5">
      <c r="A8" s="11" t="s">
        <v>24</v>
      </c>
      <c r="C8" s="11" t="s">
        <v>25</v>
      </c>
      <c r="E8" s="11" t="s">
        <v>26</v>
      </c>
      <c r="G8" s="11" t="s">
        <v>27</v>
      </c>
      <c r="I8" s="11" t="s">
        <v>28</v>
      </c>
      <c r="K8" s="11" t="s">
        <v>29</v>
      </c>
      <c r="M8" s="11" t="s">
        <v>22</v>
      </c>
      <c r="O8" s="11" t="s">
        <v>7</v>
      </c>
      <c r="Q8" s="11" t="s">
        <v>8</v>
      </c>
      <c r="S8" s="11" t="s">
        <v>9</v>
      </c>
      <c r="U8" s="14" t="s">
        <v>7</v>
      </c>
      <c r="W8" s="14" t="s">
        <v>8</v>
      </c>
      <c r="Y8" s="14" t="s">
        <v>7</v>
      </c>
      <c r="AA8" s="14" t="s">
        <v>14</v>
      </c>
      <c r="AC8" s="11" t="s">
        <v>7</v>
      </c>
      <c r="AE8" s="11" t="s">
        <v>30</v>
      </c>
      <c r="AG8" s="11" t="s">
        <v>8</v>
      </c>
      <c r="AI8" s="11" t="s">
        <v>9</v>
      </c>
      <c r="AK8" s="11" t="s">
        <v>13</v>
      </c>
    </row>
    <row r="9" spans="1:37" x14ac:dyDescent="0.5">
      <c r="A9" s="1" t="s">
        <v>31</v>
      </c>
      <c r="C9" s="1" t="s">
        <v>32</v>
      </c>
      <c r="E9" s="1" t="s">
        <v>32</v>
      </c>
      <c r="G9" s="1" t="s">
        <v>33</v>
      </c>
      <c r="I9" s="1" t="s">
        <v>34</v>
      </c>
      <c r="K9" s="3">
        <v>16</v>
      </c>
      <c r="M9" s="3">
        <v>16</v>
      </c>
      <c r="O9" s="3">
        <v>18500</v>
      </c>
      <c r="Q9" s="3">
        <v>17135873507</v>
      </c>
      <c r="S9" s="3">
        <v>18307981076</v>
      </c>
      <c r="U9" s="3">
        <v>0</v>
      </c>
      <c r="W9" s="3">
        <v>0</v>
      </c>
      <c r="Y9" s="3">
        <v>0</v>
      </c>
      <c r="AA9" s="3">
        <v>0</v>
      </c>
      <c r="AC9" s="3">
        <v>18500</v>
      </c>
      <c r="AE9" s="3">
        <v>993740</v>
      </c>
      <c r="AG9" s="3">
        <v>17135873507</v>
      </c>
      <c r="AI9" s="3">
        <v>18380857865</v>
      </c>
      <c r="AK9" s="6">
        <v>6.103016430525585E-3</v>
      </c>
    </row>
    <row r="10" spans="1:37" ht="22.5" thickBot="1" x14ac:dyDescent="0.55000000000000004">
      <c r="Q10" s="5">
        <f>SUM(Q9)</f>
        <v>17135873507</v>
      </c>
      <c r="S10" s="5">
        <f>SUM(S9)</f>
        <v>18307981076</v>
      </c>
      <c r="W10" s="5">
        <f>SUM(W9)</f>
        <v>0</v>
      </c>
      <c r="AA10" s="5">
        <f>SUM(AA9)</f>
        <v>0</v>
      </c>
      <c r="AG10" s="5">
        <f>SUM(AG9)</f>
        <v>17135873507</v>
      </c>
      <c r="AI10" s="5">
        <f>SUM(AI9)</f>
        <v>18380857865</v>
      </c>
      <c r="AK10" s="9">
        <f>SUM(AK9)</f>
        <v>6.103016430525585E-3</v>
      </c>
    </row>
    <row r="11" spans="1:37" ht="22.5" thickTop="1" x14ac:dyDescent="0.5"/>
    <row r="13" spans="1:37" x14ac:dyDescent="0.5">
      <c r="AK13" s="3"/>
    </row>
  </sheetData>
  <mergeCells count="28"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O13" sqref="O13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24.4257812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570312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2.5" x14ac:dyDescent="0.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2.5" x14ac:dyDescent="0.5">
      <c r="A6" s="10" t="s">
        <v>36</v>
      </c>
      <c r="C6" s="11" t="s">
        <v>37</v>
      </c>
      <c r="D6" s="11" t="s">
        <v>37</v>
      </c>
      <c r="E6" s="11" t="s">
        <v>37</v>
      </c>
      <c r="F6" s="11" t="s">
        <v>37</v>
      </c>
      <c r="G6" s="11" t="s">
        <v>37</v>
      </c>
      <c r="H6" s="11" t="s">
        <v>37</v>
      </c>
      <c r="I6" s="11" t="s">
        <v>37</v>
      </c>
      <c r="K6" s="11" t="s">
        <v>83</v>
      </c>
      <c r="M6" s="11" t="s">
        <v>5</v>
      </c>
      <c r="N6" s="11" t="s">
        <v>5</v>
      </c>
      <c r="O6" s="11" t="s">
        <v>5</v>
      </c>
      <c r="Q6" s="11" t="s">
        <v>6</v>
      </c>
      <c r="R6" s="11" t="s">
        <v>6</v>
      </c>
      <c r="S6" s="11" t="s">
        <v>6</v>
      </c>
    </row>
    <row r="7" spans="1:19" ht="22.5" x14ac:dyDescent="0.5">
      <c r="A7" s="11" t="s">
        <v>36</v>
      </c>
      <c r="C7" s="14" t="s">
        <v>38</v>
      </c>
      <c r="E7" s="14" t="s">
        <v>39</v>
      </c>
      <c r="G7" s="14" t="s">
        <v>40</v>
      </c>
      <c r="I7" s="14" t="s">
        <v>29</v>
      </c>
      <c r="K7" s="14" t="s">
        <v>41</v>
      </c>
      <c r="M7" s="14" t="s">
        <v>42</v>
      </c>
      <c r="O7" s="14" t="s">
        <v>43</v>
      </c>
      <c r="Q7" s="14" t="s">
        <v>41</v>
      </c>
      <c r="S7" s="14" t="s">
        <v>35</v>
      </c>
    </row>
    <row r="8" spans="1:19" x14ac:dyDescent="0.5">
      <c r="A8" s="1" t="s">
        <v>44</v>
      </c>
      <c r="C8" s="1" t="s">
        <v>45</v>
      </c>
      <c r="E8" s="1" t="s">
        <v>46</v>
      </c>
      <c r="G8" s="1" t="s">
        <v>47</v>
      </c>
      <c r="I8" s="3">
        <v>8</v>
      </c>
      <c r="K8" s="3">
        <v>80839693278</v>
      </c>
      <c r="M8" s="3">
        <v>179156994854</v>
      </c>
      <c r="O8" s="3">
        <v>176507143013</v>
      </c>
      <c r="Q8" s="3">
        <v>83489545119</v>
      </c>
      <c r="S8" s="6">
        <v>2.7721125389289017E-2</v>
      </c>
    </row>
    <row r="9" spans="1:19" x14ac:dyDescent="0.5">
      <c r="A9" s="1" t="s">
        <v>48</v>
      </c>
      <c r="C9" s="1" t="s">
        <v>49</v>
      </c>
      <c r="E9" s="1" t="s">
        <v>46</v>
      </c>
      <c r="G9" s="1" t="s">
        <v>50</v>
      </c>
      <c r="I9" s="3">
        <v>10</v>
      </c>
      <c r="K9" s="3">
        <v>1970980</v>
      </c>
      <c r="M9" s="3">
        <v>4502034</v>
      </c>
      <c r="O9" s="3">
        <v>0</v>
      </c>
      <c r="Q9" s="3">
        <v>6473014</v>
      </c>
      <c r="S9" s="6">
        <v>2.1492419498137574E-6</v>
      </c>
    </row>
    <row r="10" spans="1:19" ht="22.5" thickBot="1" x14ac:dyDescent="0.55000000000000004">
      <c r="K10" s="5">
        <f>SUM(K8:K9)</f>
        <v>80841664258</v>
      </c>
      <c r="M10" s="5">
        <f>SUM(M8:M9)</f>
        <v>179161496888</v>
      </c>
      <c r="O10" s="5">
        <f>SUM(O8:O9)</f>
        <v>176507143013</v>
      </c>
      <c r="Q10" s="5">
        <f>SUM(Q8:Q9)</f>
        <v>83496018133</v>
      </c>
      <c r="S10" s="8">
        <f>SUM(S8:S9)</f>
        <v>2.7723274631238831E-2</v>
      </c>
    </row>
    <row r="11" spans="1:19" ht="22.5" thickTop="1" x14ac:dyDescent="0.5"/>
    <row r="12" spans="1:19" x14ac:dyDescent="0.5">
      <c r="S12" s="3"/>
    </row>
  </sheetData>
  <mergeCells count="17"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ignoredErrors>
    <ignoredError sqref="C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workbookViewId="0">
      <selection activeCell="G12" sqref="G12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17.285156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2.5" x14ac:dyDescent="0.5">
      <c r="A2" s="13" t="s">
        <v>0</v>
      </c>
      <c r="B2" s="13"/>
      <c r="C2" s="13"/>
      <c r="D2" s="13"/>
      <c r="E2" s="13"/>
      <c r="F2" s="13"/>
      <c r="G2" s="13"/>
    </row>
    <row r="3" spans="1:7" ht="22.5" x14ac:dyDescent="0.5">
      <c r="A3" s="13" t="s">
        <v>51</v>
      </c>
      <c r="B3" s="13"/>
      <c r="C3" s="13"/>
      <c r="D3" s="13"/>
      <c r="E3" s="13"/>
      <c r="F3" s="13"/>
      <c r="G3" s="13"/>
    </row>
    <row r="4" spans="1:7" ht="22.5" x14ac:dyDescent="0.5">
      <c r="A4" s="13" t="s">
        <v>2</v>
      </c>
      <c r="B4" s="13"/>
      <c r="C4" s="13"/>
      <c r="D4" s="13"/>
      <c r="E4" s="13"/>
      <c r="F4" s="13"/>
      <c r="G4" s="13"/>
    </row>
    <row r="6" spans="1:7" ht="22.5" x14ac:dyDescent="0.5">
      <c r="A6" s="11" t="s">
        <v>55</v>
      </c>
      <c r="C6" s="11" t="s">
        <v>41</v>
      </c>
      <c r="E6" s="11" t="s">
        <v>71</v>
      </c>
      <c r="G6" s="11" t="s">
        <v>13</v>
      </c>
    </row>
    <row r="7" spans="1:7" x14ac:dyDescent="0.5">
      <c r="A7" s="1" t="s">
        <v>80</v>
      </c>
      <c r="C7" s="3">
        <f>'سرمایه‌گذاری در سهام'!I17</f>
        <v>92807630839</v>
      </c>
      <c r="E7" s="6">
        <f>C7/$C$11</f>
        <v>0.98864108272586737</v>
      </c>
      <c r="G7" s="6">
        <v>3.0815019627951953E-2</v>
      </c>
    </row>
    <row r="8" spans="1:7" x14ac:dyDescent="0.5">
      <c r="A8" s="1" t="s">
        <v>81</v>
      </c>
      <c r="C8" s="3">
        <f>'سرمایه‌گذاری در اوراق بهادار'!I10</f>
        <v>301607290</v>
      </c>
      <c r="E8" s="6">
        <f t="shared" ref="E8:E10" si="0">C8/$C$11</f>
        <v>3.2128969896978742E-3</v>
      </c>
      <c r="G8" s="6">
        <v>1.0014299985101893E-4</v>
      </c>
    </row>
    <row r="9" spans="1:7" x14ac:dyDescent="0.5">
      <c r="A9" s="1" t="s">
        <v>82</v>
      </c>
      <c r="C9" s="3">
        <f>'درآمد سپرده بانکی'!E10</f>
        <v>437013906</v>
      </c>
      <c r="E9" s="6">
        <f t="shared" si="0"/>
        <v>4.6553273398779902E-3</v>
      </c>
      <c r="G9" s="6">
        <v>1.4510220732214796E-4</v>
      </c>
    </row>
    <row r="10" spans="1:7" x14ac:dyDescent="0.5">
      <c r="A10" s="1" t="s">
        <v>78</v>
      </c>
      <c r="C10" s="3">
        <f>'سایر درآمدها'!C11</f>
        <v>327685090</v>
      </c>
      <c r="E10" s="6">
        <f t="shared" si="0"/>
        <v>3.4906929445567346E-3</v>
      </c>
      <c r="G10" s="6">
        <v>1.0880164043465635E-4</v>
      </c>
    </row>
    <row r="11" spans="1:7" ht="22.5" thickBot="1" x14ac:dyDescent="0.55000000000000004">
      <c r="C11" s="5">
        <f>SUM(C7:C10)</f>
        <v>93873937125</v>
      </c>
      <c r="E11" s="9">
        <f>SUM(E7:E10)</f>
        <v>0.99999999999999989</v>
      </c>
      <c r="G11" s="9">
        <f>SUM(G7:G10)</f>
        <v>3.1169066475559774E-2</v>
      </c>
    </row>
    <row r="12" spans="1:7" ht="22.5" thickTop="1" x14ac:dyDescent="0.5"/>
    <row r="13" spans="1:7" x14ac:dyDescent="0.5">
      <c r="G13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2"/>
  <sheetViews>
    <sheetView rightToLeft="1" workbookViewId="0">
      <selection activeCell="K16" sqref="K16"/>
    </sheetView>
  </sheetViews>
  <sheetFormatPr defaultRowHeight="21.75" x14ac:dyDescent="0.5"/>
  <cols>
    <col min="1" max="1" width="30.8554687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4.14062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6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2.5" x14ac:dyDescent="0.5">
      <c r="A3" s="13" t="s">
        <v>51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2.5" x14ac:dyDescent="0.5">
      <c r="A6" s="11" t="s">
        <v>52</v>
      </c>
      <c r="B6" s="11" t="s">
        <v>52</v>
      </c>
      <c r="C6" s="11" t="s">
        <v>52</v>
      </c>
      <c r="D6" s="11" t="s">
        <v>52</v>
      </c>
      <c r="E6" s="11" t="s">
        <v>52</v>
      </c>
      <c r="F6" s="11" t="s">
        <v>52</v>
      </c>
      <c r="G6" s="11" t="s">
        <v>52</v>
      </c>
      <c r="I6" s="11" t="s">
        <v>53</v>
      </c>
      <c r="J6" s="11" t="s">
        <v>53</v>
      </c>
      <c r="K6" s="11" t="s">
        <v>53</v>
      </c>
      <c r="L6" s="11" t="s">
        <v>53</v>
      </c>
      <c r="M6" s="11" t="s">
        <v>53</v>
      </c>
      <c r="O6" s="11" t="s">
        <v>54</v>
      </c>
      <c r="P6" s="11" t="s">
        <v>54</v>
      </c>
      <c r="Q6" s="11" t="s">
        <v>54</v>
      </c>
      <c r="R6" s="11" t="s">
        <v>54</v>
      </c>
      <c r="S6" s="11" t="s">
        <v>54</v>
      </c>
    </row>
    <row r="7" spans="1:19" ht="22.5" x14ac:dyDescent="0.5">
      <c r="A7" s="14" t="s">
        <v>55</v>
      </c>
      <c r="C7" s="14" t="s">
        <v>56</v>
      </c>
      <c r="E7" s="14" t="s">
        <v>28</v>
      </c>
      <c r="G7" s="14" t="s">
        <v>29</v>
      </c>
      <c r="I7" s="14" t="s">
        <v>57</v>
      </c>
      <c r="K7" s="14" t="s">
        <v>58</v>
      </c>
      <c r="M7" s="14" t="s">
        <v>59</v>
      </c>
      <c r="O7" s="14" t="s">
        <v>57</v>
      </c>
      <c r="Q7" s="14" t="s">
        <v>58</v>
      </c>
      <c r="S7" s="14" t="s">
        <v>59</v>
      </c>
    </row>
    <row r="8" spans="1:19" x14ac:dyDescent="0.5">
      <c r="A8" s="1" t="s">
        <v>31</v>
      </c>
      <c r="C8" s="1" t="s">
        <v>60</v>
      </c>
      <c r="E8" s="1" t="s">
        <v>34</v>
      </c>
      <c r="G8" s="3">
        <v>16</v>
      </c>
      <c r="I8" s="3">
        <v>228730501</v>
      </c>
      <c r="K8" s="1" t="s">
        <v>60</v>
      </c>
      <c r="M8" s="3">
        <v>228730501</v>
      </c>
      <c r="O8" s="3">
        <v>1690288120</v>
      </c>
      <c r="Q8" s="1" t="s">
        <v>60</v>
      </c>
      <c r="S8" s="3">
        <v>1690288120</v>
      </c>
    </row>
    <row r="9" spans="1:19" x14ac:dyDescent="0.5">
      <c r="A9" s="1" t="s">
        <v>44</v>
      </c>
      <c r="C9" s="3">
        <v>9</v>
      </c>
      <c r="E9" s="1" t="s">
        <v>60</v>
      </c>
      <c r="G9" s="3">
        <v>0</v>
      </c>
      <c r="I9" s="3">
        <v>437000947</v>
      </c>
      <c r="K9" s="3">
        <v>0</v>
      </c>
      <c r="M9" s="3">
        <v>437000947</v>
      </c>
      <c r="O9" s="3">
        <v>1347156382</v>
      </c>
      <c r="Q9" s="3">
        <v>0</v>
      </c>
      <c r="S9" s="3">
        <v>1347156382</v>
      </c>
    </row>
    <row r="10" spans="1:19" x14ac:dyDescent="0.5">
      <c r="A10" s="1" t="s">
        <v>48</v>
      </c>
      <c r="C10" s="3">
        <v>17</v>
      </c>
      <c r="E10" s="1" t="s">
        <v>60</v>
      </c>
      <c r="G10" s="3">
        <v>0</v>
      </c>
      <c r="I10" s="3">
        <v>12959</v>
      </c>
      <c r="K10" s="3">
        <v>0</v>
      </c>
      <c r="M10" s="3">
        <v>12959</v>
      </c>
      <c r="O10" s="3">
        <v>276593939</v>
      </c>
      <c r="Q10" s="3">
        <v>0</v>
      </c>
      <c r="S10" s="3">
        <v>276593939</v>
      </c>
    </row>
    <row r="11" spans="1:19" ht="22.5" thickBot="1" x14ac:dyDescent="0.55000000000000004">
      <c r="I11" s="5">
        <f>SUM(I8:I10)</f>
        <v>665744407</v>
      </c>
      <c r="K11" s="5">
        <f>SUM(K8:K10)</f>
        <v>0</v>
      </c>
      <c r="M11" s="5">
        <f>SUM(M8:M10)</f>
        <v>665744407</v>
      </c>
      <c r="O11" s="5">
        <f>SUM(O8:O10)</f>
        <v>3314038441</v>
      </c>
      <c r="Q11" s="5">
        <f>SUM(Q8:Q10)</f>
        <v>0</v>
      </c>
      <c r="S11" s="5">
        <f>SUM(S8:S10)</f>
        <v>3314038441</v>
      </c>
    </row>
    <row r="12" spans="1:19" ht="22.5" thickTop="1" x14ac:dyDescent="0.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18"/>
  <sheetViews>
    <sheetView rightToLeft="1" workbookViewId="0">
      <selection activeCell="I8" sqref="I8:I14"/>
    </sheetView>
  </sheetViews>
  <sheetFormatPr defaultRowHeight="21.75" x14ac:dyDescent="0.5"/>
  <cols>
    <col min="1" max="1" width="30.8554687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1.425781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20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0" ht="22.5" x14ac:dyDescent="0.5">
      <c r="A3" s="13" t="s">
        <v>51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0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20" ht="22.5" x14ac:dyDescent="0.5">
      <c r="A6" s="10" t="s">
        <v>3</v>
      </c>
      <c r="C6" s="11" t="s">
        <v>53</v>
      </c>
      <c r="D6" s="11" t="s">
        <v>53</v>
      </c>
      <c r="E6" s="11" t="s">
        <v>53</v>
      </c>
      <c r="F6" s="11" t="s">
        <v>53</v>
      </c>
      <c r="G6" s="11" t="s">
        <v>53</v>
      </c>
      <c r="H6" s="11" t="s">
        <v>53</v>
      </c>
      <c r="I6" s="11" t="s">
        <v>53</v>
      </c>
      <c r="K6" s="11" t="s">
        <v>54</v>
      </c>
      <c r="L6" s="11" t="s">
        <v>54</v>
      </c>
      <c r="M6" s="11" t="s">
        <v>54</v>
      </c>
      <c r="N6" s="11" t="s">
        <v>54</v>
      </c>
      <c r="O6" s="11" t="s">
        <v>54</v>
      </c>
      <c r="P6" s="11" t="s">
        <v>54</v>
      </c>
      <c r="Q6" s="11" t="s">
        <v>54</v>
      </c>
    </row>
    <row r="7" spans="1:20" ht="22.5" x14ac:dyDescent="0.5">
      <c r="A7" s="11" t="s">
        <v>3</v>
      </c>
      <c r="C7" s="14" t="s">
        <v>7</v>
      </c>
      <c r="E7" s="14" t="s">
        <v>61</v>
      </c>
      <c r="G7" s="14" t="s">
        <v>62</v>
      </c>
      <c r="I7" s="14" t="s">
        <v>63</v>
      </c>
      <c r="K7" s="14" t="s">
        <v>7</v>
      </c>
      <c r="M7" s="14" t="s">
        <v>61</v>
      </c>
      <c r="O7" s="14" t="s">
        <v>62</v>
      </c>
      <c r="Q7" s="14" t="s">
        <v>63</v>
      </c>
    </row>
    <row r="8" spans="1:20" x14ac:dyDescent="0.5">
      <c r="A8" s="1" t="s">
        <v>18</v>
      </c>
      <c r="C8" s="3">
        <v>171700</v>
      </c>
      <c r="E8" s="3">
        <v>205610964625</v>
      </c>
      <c r="G8" s="3">
        <v>199106774347</v>
      </c>
      <c r="I8" s="3">
        <v>6504190278</v>
      </c>
      <c r="K8" s="3">
        <v>171700</v>
      </c>
      <c r="M8" s="3">
        <v>205610964625</v>
      </c>
      <c r="O8" s="3">
        <v>208952353628</v>
      </c>
      <c r="Q8" s="3">
        <v>-3341389003</v>
      </c>
      <c r="S8" s="3"/>
      <c r="T8" s="3"/>
    </row>
    <row r="9" spans="1:20" x14ac:dyDescent="0.5">
      <c r="A9" s="1" t="s">
        <v>17</v>
      </c>
      <c r="C9" s="3">
        <v>185700</v>
      </c>
      <c r="E9" s="3">
        <v>222765464662</v>
      </c>
      <c r="G9" s="3">
        <v>215186120425</v>
      </c>
      <c r="I9" s="3">
        <v>7579344237</v>
      </c>
      <c r="K9" s="3">
        <v>185700</v>
      </c>
      <c r="M9" s="3">
        <v>222765464662</v>
      </c>
      <c r="O9" s="3">
        <v>239289670556</v>
      </c>
      <c r="Q9" s="3">
        <v>-16524205894</v>
      </c>
      <c r="S9" s="3"/>
      <c r="T9" s="3"/>
    </row>
    <row r="10" spans="1:20" x14ac:dyDescent="0.5">
      <c r="A10" s="1" t="s">
        <v>19</v>
      </c>
      <c r="C10" s="3">
        <v>129100</v>
      </c>
      <c r="E10" s="3">
        <v>155100272012</v>
      </c>
      <c r="G10" s="3">
        <v>149702729991</v>
      </c>
      <c r="I10" s="3">
        <v>5397542021</v>
      </c>
      <c r="K10" s="3">
        <v>129100</v>
      </c>
      <c r="M10" s="3">
        <v>155100272012</v>
      </c>
      <c r="O10" s="3">
        <v>153411323782</v>
      </c>
      <c r="Q10" s="3">
        <v>1688948230</v>
      </c>
      <c r="S10" s="3"/>
      <c r="T10" s="3"/>
    </row>
    <row r="11" spans="1:20" x14ac:dyDescent="0.5">
      <c r="A11" s="1" t="s">
        <v>21</v>
      </c>
      <c r="C11" s="3">
        <v>1037500</v>
      </c>
      <c r="E11" s="3">
        <v>1243443750000</v>
      </c>
      <c r="G11" s="3">
        <v>1257450000000</v>
      </c>
      <c r="I11" s="3">
        <v>-14006250000</v>
      </c>
      <c r="K11" s="3">
        <v>1037500</v>
      </c>
      <c r="M11" s="3">
        <v>1243443750000</v>
      </c>
      <c r="O11" s="3">
        <v>1257450000000</v>
      </c>
      <c r="Q11" s="3">
        <v>-14006250000</v>
      </c>
      <c r="S11" s="3"/>
      <c r="T11" s="3"/>
    </row>
    <row r="12" spans="1:20" x14ac:dyDescent="0.5">
      <c r="A12" s="1" t="s">
        <v>20</v>
      </c>
      <c r="C12" s="3">
        <v>903300</v>
      </c>
      <c r="E12" s="3">
        <v>1082604147829</v>
      </c>
      <c r="G12" s="3">
        <v>1110147670873</v>
      </c>
      <c r="I12" s="3">
        <v>-27543523044</v>
      </c>
      <c r="K12" s="3">
        <v>903300</v>
      </c>
      <c r="M12" s="3">
        <v>1082604147829</v>
      </c>
      <c r="O12" s="3">
        <v>1110147670873</v>
      </c>
      <c r="Q12" s="3">
        <v>-27543523044</v>
      </c>
      <c r="S12" s="3"/>
      <c r="T12" s="3"/>
    </row>
    <row r="13" spans="1:20" x14ac:dyDescent="0.5">
      <c r="A13" s="1" t="s">
        <v>15</v>
      </c>
      <c r="C13" s="3">
        <v>0</v>
      </c>
      <c r="E13" s="3">
        <v>0</v>
      </c>
      <c r="G13" s="3">
        <v>-75112783525</v>
      </c>
      <c r="I13" s="3">
        <v>75112783525</v>
      </c>
      <c r="K13" s="3">
        <v>0</v>
      </c>
      <c r="M13" s="3">
        <v>0</v>
      </c>
      <c r="O13" s="3">
        <v>0</v>
      </c>
      <c r="Q13" s="3">
        <v>0</v>
      </c>
      <c r="S13" s="3"/>
      <c r="T13" s="3"/>
    </row>
    <row r="14" spans="1:20" x14ac:dyDescent="0.5">
      <c r="A14" s="1" t="s">
        <v>16</v>
      </c>
      <c r="C14" s="3">
        <v>0</v>
      </c>
      <c r="E14" s="3">
        <v>0</v>
      </c>
      <c r="G14" s="3">
        <v>-61537539168</v>
      </c>
      <c r="I14" s="3">
        <v>61537539168</v>
      </c>
      <c r="K14" s="3">
        <v>0</v>
      </c>
      <c r="M14" s="3">
        <v>0</v>
      </c>
      <c r="O14" s="3">
        <v>0</v>
      </c>
      <c r="Q14" s="3">
        <v>0</v>
      </c>
      <c r="S14" s="3"/>
      <c r="T14" s="3"/>
    </row>
    <row r="15" spans="1:20" x14ac:dyDescent="0.5">
      <c r="A15" s="1" t="s">
        <v>31</v>
      </c>
      <c r="C15" s="3">
        <v>18500</v>
      </c>
      <c r="E15" s="3">
        <v>18380857865</v>
      </c>
      <c r="G15" s="3">
        <v>18307981076</v>
      </c>
      <c r="I15" s="3">
        <v>72876789</v>
      </c>
      <c r="K15" s="3">
        <v>18500</v>
      </c>
      <c r="M15" s="3">
        <v>18380857865</v>
      </c>
      <c r="O15" s="3">
        <v>17756799496</v>
      </c>
      <c r="Q15" s="3">
        <v>624058369</v>
      </c>
      <c r="S15" s="3"/>
      <c r="T15" s="3"/>
    </row>
    <row r="16" spans="1:20" ht="22.5" thickBot="1" x14ac:dyDescent="0.55000000000000004">
      <c r="E16" s="5">
        <f>SUM(E8:E15)</f>
        <v>2927905456993</v>
      </c>
      <c r="G16" s="5">
        <f>SUM(G8:G15)</f>
        <v>2813250954019</v>
      </c>
      <c r="I16" s="5">
        <f>SUM(I8:I15)</f>
        <v>114654502974</v>
      </c>
      <c r="M16" s="5">
        <f>SUM(M8:M15)</f>
        <v>2927905456993</v>
      </c>
      <c r="O16" s="5">
        <f>SUM(O8:O15)</f>
        <v>2987007818335</v>
      </c>
      <c r="Q16" s="5">
        <f>SUM(Q8:Q15)</f>
        <v>-59102361342</v>
      </c>
    </row>
    <row r="17" spans="9:9" ht="22.5" thickTop="1" x14ac:dyDescent="0.5"/>
    <row r="18" spans="9:9" x14ac:dyDescent="0.5">
      <c r="I18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9"/>
  <sheetViews>
    <sheetView rightToLeft="1" workbookViewId="0">
      <selection activeCell="I19" sqref="I19"/>
    </sheetView>
  </sheetViews>
  <sheetFormatPr defaultRowHeight="21.75" x14ac:dyDescent="0.5"/>
  <cols>
    <col min="1" max="1" width="29.570312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1.425781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2.5" x14ac:dyDescent="0.5">
      <c r="A3" s="13" t="s">
        <v>51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2.5" x14ac:dyDescent="0.5">
      <c r="A6" s="10" t="s">
        <v>3</v>
      </c>
      <c r="C6" s="11" t="s">
        <v>53</v>
      </c>
      <c r="D6" s="11" t="s">
        <v>53</v>
      </c>
      <c r="E6" s="11" t="s">
        <v>53</v>
      </c>
      <c r="F6" s="11" t="s">
        <v>53</v>
      </c>
      <c r="G6" s="11" t="s">
        <v>53</v>
      </c>
      <c r="H6" s="11" t="s">
        <v>53</v>
      </c>
      <c r="I6" s="11" t="s">
        <v>53</v>
      </c>
      <c r="K6" s="11" t="s">
        <v>54</v>
      </c>
      <c r="L6" s="11" t="s">
        <v>54</v>
      </c>
      <c r="M6" s="11" t="s">
        <v>54</v>
      </c>
      <c r="N6" s="11" t="s">
        <v>54</v>
      </c>
      <c r="O6" s="11" t="s">
        <v>54</v>
      </c>
      <c r="P6" s="11" t="s">
        <v>54</v>
      </c>
      <c r="Q6" s="11" t="s">
        <v>54</v>
      </c>
    </row>
    <row r="7" spans="1:17" ht="22.5" x14ac:dyDescent="0.5">
      <c r="A7" s="11" t="s">
        <v>3</v>
      </c>
      <c r="C7" s="13" t="s">
        <v>7</v>
      </c>
      <c r="E7" s="14" t="s">
        <v>61</v>
      </c>
      <c r="G7" s="14" t="s">
        <v>62</v>
      </c>
      <c r="I7" s="14" t="s">
        <v>64</v>
      </c>
      <c r="K7" s="14" t="s">
        <v>7</v>
      </c>
      <c r="M7" s="14" t="s">
        <v>61</v>
      </c>
      <c r="O7" s="14" t="s">
        <v>62</v>
      </c>
      <c r="Q7" s="14" t="s">
        <v>64</v>
      </c>
    </row>
    <row r="8" spans="1:17" x14ac:dyDescent="0.5">
      <c r="A8" s="1" t="s">
        <v>16</v>
      </c>
      <c r="C8" s="3">
        <v>902700</v>
      </c>
      <c r="E8" s="3">
        <v>1109394967750</v>
      </c>
      <c r="G8" s="3">
        <v>1107690041783</v>
      </c>
      <c r="I8" s="3">
        <v>1704925967</v>
      </c>
      <c r="K8" s="3">
        <v>931900</v>
      </c>
      <c r="M8" s="3">
        <v>1143652379882</v>
      </c>
      <c r="O8" s="3">
        <v>1143580403636</v>
      </c>
      <c r="Q8" s="3">
        <v>71976246</v>
      </c>
    </row>
    <row r="9" spans="1:17" x14ac:dyDescent="0.5">
      <c r="A9" s="1" t="s">
        <v>21</v>
      </c>
      <c r="C9" s="3">
        <v>14900</v>
      </c>
      <c r="E9" s="3">
        <v>18428040964</v>
      </c>
      <c r="G9" s="3">
        <v>18058800000</v>
      </c>
      <c r="I9" s="3">
        <v>369240964</v>
      </c>
      <c r="K9" s="3">
        <v>14900</v>
      </c>
      <c r="M9" s="3">
        <v>18428040964</v>
      </c>
      <c r="O9" s="3">
        <v>18058800000</v>
      </c>
      <c r="Q9" s="3">
        <v>369240964</v>
      </c>
    </row>
    <row r="10" spans="1:17" x14ac:dyDescent="0.5">
      <c r="A10" s="1" t="s">
        <v>15</v>
      </c>
      <c r="C10" s="3">
        <v>1056100</v>
      </c>
      <c r="E10" s="3">
        <v>1279881054052</v>
      </c>
      <c r="G10" s="3">
        <v>1303774995572</v>
      </c>
      <c r="I10" s="3">
        <v>-23893941520</v>
      </c>
      <c r="K10" s="3">
        <v>1334800</v>
      </c>
      <c r="M10" s="3">
        <v>1610350149980</v>
      </c>
      <c r="O10" s="3">
        <v>1648380773183</v>
      </c>
      <c r="Q10" s="3">
        <v>-38030623203</v>
      </c>
    </row>
    <row r="11" spans="1:17" x14ac:dyDescent="0.5">
      <c r="A11" s="1" t="s">
        <v>19</v>
      </c>
      <c r="C11" s="3">
        <v>5100</v>
      </c>
      <c r="E11" s="3">
        <v>6118309968</v>
      </c>
      <c r="G11" s="3">
        <v>6059593477</v>
      </c>
      <c r="I11" s="3">
        <v>58716491</v>
      </c>
      <c r="K11" s="3">
        <v>5200</v>
      </c>
      <c r="M11" s="3">
        <v>6234664344</v>
      </c>
      <c r="O11" s="3">
        <v>6178416561</v>
      </c>
      <c r="Q11" s="3">
        <v>56247783</v>
      </c>
    </row>
    <row r="12" spans="1:17" x14ac:dyDescent="0.5">
      <c r="A12" s="1" t="s">
        <v>18</v>
      </c>
      <c r="C12" s="3">
        <v>3000</v>
      </c>
      <c r="E12" s="3">
        <v>3638125070</v>
      </c>
      <c r="G12" s="3">
        <v>3651062318</v>
      </c>
      <c r="I12" s="3">
        <v>-12937248</v>
      </c>
      <c r="K12" s="3">
        <v>43800</v>
      </c>
      <c r="M12" s="3">
        <v>51157179021</v>
      </c>
      <c r="O12" s="3">
        <v>53722074685</v>
      </c>
      <c r="Q12" s="3">
        <v>-2564895664</v>
      </c>
    </row>
    <row r="13" spans="1:17" x14ac:dyDescent="0.5">
      <c r="A13" s="1" t="s">
        <v>65</v>
      </c>
      <c r="C13" s="3">
        <v>0</v>
      </c>
      <c r="E13" s="3">
        <v>0</v>
      </c>
      <c r="G13" s="3">
        <v>0</v>
      </c>
      <c r="I13" s="3">
        <v>0</v>
      </c>
      <c r="K13" s="3">
        <v>14601</v>
      </c>
      <c r="M13" s="3">
        <v>450545769</v>
      </c>
      <c r="O13" s="3">
        <v>452144569</v>
      </c>
      <c r="Q13" s="3">
        <v>-1598800</v>
      </c>
    </row>
    <row r="14" spans="1:17" x14ac:dyDescent="0.5">
      <c r="A14" s="1" t="s">
        <v>17</v>
      </c>
      <c r="C14" s="3">
        <v>0</v>
      </c>
      <c r="E14" s="3">
        <v>0</v>
      </c>
      <c r="G14" s="3">
        <v>0</v>
      </c>
      <c r="I14" s="3">
        <v>0</v>
      </c>
      <c r="K14" s="3">
        <v>10000</v>
      </c>
      <c r="M14" s="3">
        <v>11733501987</v>
      </c>
      <c r="O14" s="3">
        <v>12834812719</v>
      </c>
      <c r="Q14" s="3">
        <v>-1101310732</v>
      </c>
    </row>
    <row r="15" spans="1:17" x14ac:dyDescent="0.5">
      <c r="A15" s="1" t="s">
        <v>66</v>
      </c>
      <c r="C15" s="3">
        <v>0</v>
      </c>
      <c r="E15" s="3">
        <v>0</v>
      </c>
      <c r="G15" s="3">
        <v>0</v>
      </c>
      <c r="I15" s="3">
        <v>0</v>
      </c>
      <c r="K15" s="3">
        <v>147000</v>
      </c>
      <c r="M15" s="3">
        <v>174768256338</v>
      </c>
      <c r="O15" s="3">
        <v>180640792757</v>
      </c>
      <c r="Q15" s="3">
        <v>-5872536419</v>
      </c>
    </row>
    <row r="16" spans="1:17" x14ac:dyDescent="0.5">
      <c r="A16" s="1" t="s">
        <v>67</v>
      </c>
      <c r="C16" s="3">
        <v>0</v>
      </c>
      <c r="E16" s="3">
        <v>0</v>
      </c>
      <c r="G16" s="3">
        <v>0</v>
      </c>
      <c r="I16" s="3">
        <v>0</v>
      </c>
      <c r="K16" s="3">
        <v>15000</v>
      </c>
      <c r="M16" s="3">
        <v>15000000000</v>
      </c>
      <c r="O16" s="3">
        <v>13992478403</v>
      </c>
      <c r="Q16" s="3">
        <v>1007521597</v>
      </c>
    </row>
    <row r="17" spans="5:17" ht="22.5" thickBot="1" x14ac:dyDescent="0.55000000000000004">
      <c r="E17" s="5">
        <f>SUM(E8:E16)</f>
        <v>2417460497804</v>
      </c>
      <c r="G17" s="5">
        <f>SUM(G8:G16)</f>
        <v>2439234493150</v>
      </c>
      <c r="I17" s="5">
        <f>SUM(I8:I16)</f>
        <v>-21773995346</v>
      </c>
      <c r="M17" s="5">
        <f>SUM(M8:M16)</f>
        <v>3031774718285</v>
      </c>
      <c r="O17" s="5">
        <f>SUM(O8:O16)</f>
        <v>3077840696513</v>
      </c>
      <c r="Q17" s="5">
        <f>SUM(Q8:Q16)</f>
        <v>-46065978228</v>
      </c>
    </row>
    <row r="18" spans="5:17" ht="22.5" thickTop="1" x14ac:dyDescent="0.5"/>
    <row r="19" spans="5:17" x14ac:dyDescent="0.5">
      <c r="I19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8"/>
  <sheetViews>
    <sheetView rightToLeft="1" workbookViewId="0">
      <selection activeCell="U17" sqref="U17"/>
    </sheetView>
  </sheetViews>
  <sheetFormatPr defaultRowHeight="21.75" x14ac:dyDescent="0.5"/>
  <cols>
    <col min="1" max="1" width="29.1406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8.14062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18.14062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2.5" x14ac:dyDescent="0.5">
      <c r="A3" s="13" t="s">
        <v>51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6" spans="1:21" ht="22.5" x14ac:dyDescent="0.5">
      <c r="A6" s="10" t="s">
        <v>3</v>
      </c>
      <c r="C6" s="11" t="s">
        <v>53</v>
      </c>
      <c r="D6" s="11" t="s">
        <v>53</v>
      </c>
      <c r="E6" s="11" t="s">
        <v>53</v>
      </c>
      <c r="F6" s="11" t="s">
        <v>53</v>
      </c>
      <c r="G6" s="11" t="s">
        <v>53</v>
      </c>
      <c r="H6" s="11" t="s">
        <v>53</v>
      </c>
      <c r="I6" s="11" t="s">
        <v>53</v>
      </c>
      <c r="J6" s="11" t="s">
        <v>53</v>
      </c>
      <c r="K6" s="11" t="s">
        <v>53</v>
      </c>
      <c r="M6" s="11" t="s">
        <v>54</v>
      </c>
      <c r="N6" s="11" t="s">
        <v>54</v>
      </c>
      <c r="O6" s="11" t="s">
        <v>54</v>
      </c>
      <c r="P6" s="11" t="s">
        <v>54</v>
      </c>
      <c r="Q6" s="11" t="s">
        <v>54</v>
      </c>
      <c r="R6" s="11" t="s">
        <v>54</v>
      </c>
      <c r="S6" s="11" t="s">
        <v>54</v>
      </c>
      <c r="T6" s="11" t="s">
        <v>54</v>
      </c>
      <c r="U6" s="11" t="s">
        <v>54</v>
      </c>
    </row>
    <row r="7" spans="1:21" ht="22.5" x14ac:dyDescent="0.5">
      <c r="A7" s="11" t="s">
        <v>3</v>
      </c>
      <c r="C7" s="14" t="s">
        <v>68</v>
      </c>
      <c r="E7" s="14" t="s">
        <v>69</v>
      </c>
      <c r="G7" s="14" t="s">
        <v>70</v>
      </c>
      <c r="I7" s="14" t="s">
        <v>41</v>
      </c>
      <c r="K7" s="14" t="s">
        <v>71</v>
      </c>
      <c r="M7" s="14" t="s">
        <v>68</v>
      </c>
      <c r="O7" s="14" t="s">
        <v>69</v>
      </c>
      <c r="Q7" s="14" t="s">
        <v>70</v>
      </c>
      <c r="S7" s="14" t="s">
        <v>41</v>
      </c>
      <c r="U7" s="14" t="s">
        <v>71</v>
      </c>
    </row>
    <row r="8" spans="1:21" x14ac:dyDescent="0.5">
      <c r="A8" s="1" t="s">
        <v>16</v>
      </c>
      <c r="C8" s="3">
        <v>0</v>
      </c>
      <c r="E8" s="3">
        <v>61537539168</v>
      </c>
      <c r="G8" s="3">
        <v>1704925967</v>
      </c>
      <c r="I8" s="3">
        <v>63242465135</v>
      </c>
      <c r="K8" s="6">
        <f>I8/$I$17</f>
        <v>0.68143604748095776</v>
      </c>
      <c r="M8" s="3">
        <v>0</v>
      </c>
      <c r="O8" s="3">
        <v>0</v>
      </c>
      <c r="Q8" s="3">
        <v>71976246</v>
      </c>
      <c r="S8" s="3">
        <v>71976246</v>
      </c>
      <c r="U8" s="6">
        <f>S8/$S$17</f>
        <v>-6.7393539538892935E-4</v>
      </c>
    </row>
    <row r="9" spans="1:21" x14ac:dyDescent="0.5">
      <c r="A9" s="1" t="s">
        <v>21</v>
      </c>
      <c r="C9" s="3">
        <v>0</v>
      </c>
      <c r="E9" s="3">
        <v>-14006250000</v>
      </c>
      <c r="G9" s="3">
        <v>369240964</v>
      </c>
      <c r="I9" s="3">
        <v>-13637009036</v>
      </c>
      <c r="K9" s="6">
        <f t="shared" ref="K9:K16" si="0">I9/$I$17</f>
        <v>-0.14693844582302817</v>
      </c>
      <c r="M9" s="3">
        <v>0</v>
      </c>
      <c r="O9" s="3">
        <v>-14006250000</v>
      </c>
      <c r="Q9" s="3">
        <v>369240964</v>
      </c>
      <c r="S9" s="3">
        <v>-13637009036</v>
      </c>
      <c r="U9" s="6">
        <f t="shared" ref="U9:U16" si="1">S9/$S$17</f>
        <v>0.12768744672511903</v>
      </c>
    </row>
    <row r="10" spans="1:21" x14ac:dyDescent="0.5">
      <c r="A10" s="1" t="s">
        <v>15</v>
      </c>
      <c r="C10" s="3">
        <v>0</v>
      </c>
      <c r="E10" s="3">
        <v>75112783525</v>
      </c>
      <c r="G10" s="3">
        <v>-23893941520</v>
      </c>
      <c r="I10" s="3">
        <v>51218842005</v>
      </c>
      <c r="K10" s="6">
        <f t="shared" si="0"/>
        <v>0.551881796162354</v>
      </c>
      <c r="M10" s="3">
        <v>0</v>
      </c>
      <c r="O10" s="3">
        <v>0</v>
      </c>
      <c r="Q10" s="3">
        <v>-38030623203</v>
      </c>
      <c r="S10" s="3">
        <v>-38030623203</v>
      </c>
      <c r="U10" s="6">
        <f t="shared" si="1"/>
        <v>0.35609224583901189</v>
      </c>
    </row>
    <row r="11" spans="1:21" x14ac:dyDescent="0.5">
      <c r="A11" s="1" t="s">
        <v>19</v>
      </c>
      <c r="C11" s="3">
        <v>0</v>
      </c>
      <c r="E11" s="3">
        <v>5397542021</v>
      </c>
      <c r="G11" s="3">
        <v>58716491</v>
      </c>
      <c r="I11" s="3">
        <v>5456258512</v>
      </c>
      <c r="K11" s="6">
        <f t="shared" si="0"/>
        <v>5.8791054816013565E-2</v>
      </c>
      <c r="M11" s="3">
        <v>0</v>
      </c>
      <c r="O11" s="3">
        <v>1688948230</v>
      </c>
      <c r="Q11" s="3">
        <v>56247783</v>
      </c>
      <c r="S11" s="3">
        <v>1745196013</v>
      </c>
      <c r="U11" s="6">
        <f t="shared" si="1"/>
        <v>-1.634079894986935E-2</v>
      </c>
    </row>
    <row r="12" spans="1:21" x14ac:dyDescent="0.5">
      <c r="A12" s="1" t="s">
        <v>18</v>
      </c>
      <c r="C12" s="3">
        <v>0</v>
      </c>
      <c r="E12" s="3">
        <v>6504190278</v>
      </c>
      <c r="G12" s="3">
        <v>-12937248</v>
      </c>
      <c r="I12" s="3">
        <v>6491253030</v>
      </c>
      <c r="K12" s="6">
        <f t="shared" si="0"/>
        <v>6.9943095964391536E-2</v>
      </c>
      <c r="M12" s="3">
        <v>0</v>
      </c>
      <c r="O12" s="3">
        <v>-3341389003</v>
      </c>
      <c r="Q12" s="3">
        <v>-2564895664</v>
      </c>
      <c r="S12" s="3">
        <v>-5906284667</v>
      </c>
      <c r="U12" s="6">
        <f t="shared" si="1"/>
        <v>5.5302332554746127E-2</v>
      </c>
    </row>
    <row r="13" spans="1:21" x14ac:dyDescent="0.5">
      <c r="A13" s="1" t="s">
        <v>65</v>
      </c>
      <c r="C13" s="3">
        <v>0</v>
      </c>
      <c r="E13" s="3">
        <v>0</v>
      </c>
      <c r="G13" s="3">
        <v>0</v>
      </c>
      <c r="I13" s="3">
        <v>0</v>
      </c>
      <c r="K13" s="6">
        <f t="shared" si="0"/>
        <v>0</v>
      </c>
      <c r="M13" s="3">
        <v>0</v>
      </c>
      <c r="O13" s="3">
        <v>0</v>
      </c>
      <c r="Q13" s="3">
        <v>-1598800</v>
      </c>
      <c r="S13" s="3">
        <v>-1598800</v>
      </c>
      <c r="U13" s="6">
        <f t="shared" si="1"/>
        <v>1.4970048731741584E-5</v>
      </c>
    </row>
    <row r="14" spans="1:21" x14ac:dyDescent="0.5">
      <c r="A14" s="1" t="s">
        <v>17</v>
      </c>
      <c r="C14" s="3">
        <v>0</v>
      </c>
      <c r="E14" s="3">
        <v>7579344237</v>
      </c>
      <c r="G14" s="3">
        <v>0</v>
      </c>
      <c r="I14" s="3">
        <v>7579344237</v>
      </c>
      <c r="K14" s="6">
        <f t="shared" si="0"/>
        <v>8.1667252665337697E-2</v>
      </c>
      <c r="M14" s="3">
        <v>0</v>
      </c>
      <c r="O14" s="3">
        <v>-16524205894</v>
      </c>
      <c r="Q14" s="3">
        <v>-1101310732</v>
      </c>
      <c r="S14" s="3">
        <v>-17625516626</v>
      </c>
      <c r="U14" s="6">
        <f t="shared" si="1"/>
        <v>0.16503305154699868</v>
      </c>
    </row>
    <row r="15" spans="1:21" x14ac:dyDescent="0.5">
      <c r="A15" s="1" t="s">
        <v>66</v>
      </c>
      <c r="C15" s="3">
        <v>0</v>
      </c>
      <c r="E15" s="3">
        <v>0</v>
      </c>
      <c r="G15" s="3">
        <v>0</v>
      </c>
      <c r="I15" s="3">
        <v>0</v>
      </c>
      <c r="K15" s="6">
        <f t="shared" si="0"/>
        <v>0</v>
      </c>
      <c r="M15" s="3">
        <v>0</v>
      </c>
      <c r="O15" s="3">
        <v>0</v>
      </c>
      <c r="Q15" s="3">
        <v>-5872536419</v>
      </c>
      <c r="S15" s="3">
        <v>-5872536419</v>
      </c>
      <c r="U15" s="6">
        <f t="shared" si="1"/>
        <v>5.4986337485212165E-2</v>
      </c>
    </row>
    <row r="16" spans="1:21" x14ac:dyDescent="0.5">
      <c r="A16" s="1" t="s">
        <v>20</v>
      </c>
      <c r="C16" s="3">
        <v>0</v>
      </c>
      <c r="E16" s="3">
        <v>-27543523044</v>
      </c>
      <c r="G16" s="3">
        <v>0</v>
      </c>
      <c r="I16" s="3">
        <v>-27543523044</v>
      </c>
      <c r="K16" s="6">
        <f t="shared" si="0"/>
        <v>-0.29678080126602641</v>
      </c>
      <c r="M16" s="3">
        <v>0</v>
      </c>
      <c r="O16" s="3">
        <v>-27543523044</v>
      </c>
      <c r="Q16" s="3">
        <v>0</v>
      </c>
      <c r="S16" s="3">
        <v>-27543523044</v>
      </c>
      <c r="U16" s="6">
        <f t="shared" si="1"/>
        <v>0.25789835014543866</v>
      </c>
    </row>
    <row r="17" spans="3:21" ht="22.5" thickBot="1" x14ac:dyDescent="0.55000000000000004">
      <c r="C17" s="5">
        <f>SUM(C8:C16)</f>
        <v>0</v>
      </c>
      <c r="E17" s="5">
        <f>SUM(E8:E16)</f>
        <v>114581626185</v>
      </c>
      <c r="G17" s="5">
        <f>SUM(G8:G16)</f>
        <v>-21773995346</v>
      </c>
      <c r="I17" s="5">
        <f>SUM(I8:I16)</f>
        <v>92807630839</v>
      </c>
      <c r="K17" s="7">
        <f>SUM(K8:K16)</f>
        <v>1</v>
      </c>
      <c r="M17" s="5">
        <f>SUM(M8:M16)</f>
        <v>0</v>
      </c>
      <c r="O17" s="5">
        <f>SUM(O8:O16)</f>
        <v>-59726419711</v>
      </c>
      <c r="Q17" s="5">
        <f>SUM(Q8:Q16)</f>
        <v>-47073499825</v>
      </c>
      <c r="S17" s="5">
        <f>SUM(S8:S16)</f>
        <v>-106799919536</v>
      </c>
      <c r="U17" s="7">
        <f>SUM(U8:U16)</f>
        <v>1</v>
      </c>
    </row>
    <row r="18" spans="3:21" ht="22.5" thickTop="1" x14ac:dyDescent="0.5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Akrami, Abbas</dc:creator>
  <cp:lastModifiedBy>Abbas Akrami</cp:lastModifiedBy>
  <dcterms:created xsi:type="dcterms:W3CDTF">2022-03-27T07:51:22Z</dcterms:created>
  <dcterms:modified xsi:type="dcterms:W3CDTF">2022-03-30T04:37:31Z</dcterms:modified>
</cp:coreProperties>
</file>