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.ghayouri\Desktop\پرتفوی بهمن- اصلاح شده\"/>
    </mc:Choice>
  </mc:AlternateContent>
  <xr:revisionPtr revIDLastSave="0" documentId="13_ncr:1_{A9D7E521-7001-45B6-99A2-D6D4CEDFF5A8}" xr6:coauthVersionLast="47" xr6:coauthVersionMax="47" xr10:uidLastSave="{00000000-0000-0000-0000-000000000000}"/>
  <bookViews>
    <workbookView xWindow="-120" yWindow="-120" windowWidth="29040" windowHeight="15840" firstSheet="5" activeTab="10" xr2:uid="{00000000-000D-0000-FFFF-FFFF00000000}"/>
  </bookViews>
  <sheets>
    <sheet name="سهام" sheetId="1" r:id="rId1"/>
    <sheet name="اوراق مشارکت" sheetId="3" r:id="rId2"/>
    <sheet name="سپرده" sheetId="6" r:id="rId3"/>
    <sheet name="جمع درآمدها" sheetId="15" r:id="rId4"/>
    <sheet name="سود اوراق بهادار و سپرده بانکی" sheetId="7" r:id="rId5"/>
    <sheet name="درآمد ناشی از تغییر قیمت اوراق" sheetId="9" r:id="rId6"/>
    <sheet name="درآمد ناشی از فروش" sheetId="10" r:id="rId7"/>
    <sheet name="سرمایه‌گذاری در سهام" sheetId="11" r:id="rId8"/>
    <sheet name="سرمایه‌گذاری در اوراق بهادار" sheetId="12" r:id="rId9"/>
    <sheet name="درآمد سپرده بانکی" sheetId="13" r:id="rId10"/>
    <sheet name="سایر درآمدها" sheetId="14" r:id="rId1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K10" i="3" l="1"/>
  <c r="C10" i="14"/>
  <c r="C10" i="15"/>
  <c r="C9" i="15"/>
  <c r="C8" i="15"/>
  <c r="C7" i="15"/>
  <c r="E10" i="14"/>
  <c r="E10" i="13"/>
  <c r="G8" i="13" s="1"/>
  <c r="G10" i="13" s="1"/>
  <c r="I10" i="13"/>
  <c r="K9" i="13" s="1"/>
  <c r="K8" i="13"/>
  <c r="K10" i="13" s="1"/>
  <c r="G9" i="13"/>
  <c r="I8" i="12"/>
  <c r="Q8" i="12"/>
  <c r="Q9" i="12"/>
  <c r="Q10" i="12" s="1"/>
  <c r="I9" i="12"/>
  <c r="I10" i="12" s="1"/>
  <c r="C10" i="12"/>
  <c r="E10" i="12"/>
  <c r="G10" i="12"/>
  <c r="K10" i="12"/>
  <c r="M10" i="12"/>
  <c r="O10" i="12"/>
  <c r="S12" i="11"/>
  <c r="S15" i="11" s="1"/>
  <c r="U9" i="11" s="1"/>
  <c r="M15" i="11"/>
  <c r="O15" i="11"/>
  <c r="Q15" i="11"/>
  <c r="C15" i="11"/>
  <c r="E15" i="11"/>
  <c r="G15" i="11"/>
  <c r="S9" i="11"/>
  <c r="S10" i="11"/>
  <c r="S11" i="11"/>
  <c r="S13" i="11"/>
  <c r="S14" i="11"/>
  <c r="S8" i="11"/>
  <c r="I9" i="11"/>
  <c r="I10" i="11"/>
  <c r="I11" i="11"/>
  <c r="I12" i="11"/>
  <c r="I15" i="11" s="1"/>
  <c r="I13" i="11"/>
  <c r="I14" i="11"/>
  <c r="I8" i="11"/>
  <c r="Q16" i="10"/>
  <c r="Q9" i="10"/>
  <c r="Q10" i="10"/>
  <c r="Q11" i="10"/>
  <c r="Q12" i="10"/>
  <c r="Q13" i="10"/>
  <c r="Q14" i="10"/>
  <c r="Q15" i="10"/>
  <c r="Q8" i="10"/>
  <c r="I9" i="10"/>
  <c r="I10" i="10"/>
  <c r="I11" i="10"/>
  <c r="I12" i="10"/>
  <c r="I13" i="10"/>
  <c r="I14" i="10"/>
  <c r="I15" i="10"/>
  <c r="I8" i="10"/>
  <c r="I16" i="10" s="1"/>
  <c r="G16" i="10"/>
  <c r="E16" i="10"/>
  <c r="M16" i="10"/>
  <c r="O16" i="10"/>
  <c r="O15" i="9"/>
  <c r="M15" i="9"/>
  <c r="G15" i="9"/>
  <c r="E15" i="9"/>
  <c r="Q9" i="9"/>
  <c r="Q10" i="9"/>
  <c r="Q11" i="9"/>
  <c r="Q12" i="9"/>
  <c r="Q13" i="9"/>
  <c r="Q14" i="9"/>
  <c r="Q8" i="9"/>
  <c r="I9" i="9"/>
  <c r="I10" i="9"/>
  <c r="I11" i="9"/>
  <c r="I12" i="9"/>
  <c r="I13" i="9"/>
  <c r="I14" i="9"/>
  <c r="I8" i="9"/>
  <c r="S11" i="7"/>
  <c r="Q11" i="7"/>
  <c r="O11" i="7"/>
  <c r="M11" i="7"/>
  <c r="K11" i="7"/>
  <c r="I11" i="7"/>
  <c r="Q10" i="6"/>
  <c r="O10" i="6"/>
  <c r="M10" i="6"/>
  <c r="K10" i="6"/>
  <c r="S10" i="6"/>
  <c r="Q10" i="3"/>
  <c r="S10" i="3"/>
  <c r="W10" i="3"/>
  <c r="AA10" i="3"/>
  <c r="AG10" i="3"/>
  <c r="AI10" i="3"/>
  <c r="E16" i="1"/>
  <c r="G16" i="1"/>
  <c r="K16" i="1"/>
  <c r="O16" i="1"/>
  <c r="U16" i="1"/>
  <c r="W16" i="1"/>
  <c r="Y16" i="1" l="1"/>
  <c r="G11" i="15"/>
  <c r="C11" i="15"/>
  <c r="K9" i="11"/>
  <c r="K13" i="11"/>
  <c r="K10" i="11"/>
  <c r="K14" i="11"/>
  <c r="K11" i="11"/>
  <c r="K8" i="11"/>
  <c r="K15" i="11" s="1"/>
  <c r="K12" i="11"/>
  <c r="U12" i="11"/>
  <c r="U8" i="11"/>
  <c r="U11" i="11"/>
  <c r="U14" i="11"/>
  <c r="U10" i="11"/>
  <c r="U13" i="11"/>
  <c r="Q15" i="9"/>
  <c r="I15" i="9"/>
  <c r="E7" i="15" l="1"/>
  <c r="E9" i="15"/>
  <c r="E8" i="15"/>
  <c r="E10" i="15"/>
  <c r="U15" i="11"/>
  <c r="E11" i="15" l="1"/>
</calcChain>
</file>

<file path=xl/sharedStrings.xml><?xml version="1.0" encoding="utf-8"?>
<sst xmlns="http://schemas.openxmlformats.org/spreadsheetml/2006/main" count="399" uniqueCount="85">
  <si>
    <t>صندوق سرمایه‌گذاری در اوراق بهادار مبتنی بر سکه طلای مفید</t>
  </si>
  <si>
    <t>صورت وضعیت پورتفوی</t>
  </si>
  <si>
    <t>برای ماه منتهی به 1400/11/30</t>
  </si>
  <si>
    <t>نام شرکت</t>
  </si>
  <si>
    <t>1400/10/30</t>
  </si>
  <si>
    <t>تغییرات طی دوره</t>
  </si>
  <si>
    <t>1400/11/30</t>
  </si>
  <si>
    <t>تعداد</t>
  </si>
  <si>
    <t>بهای تمام شده</t>
  </si>
  <si>
    <t>خالص ارزش فروش</t>
  </si>
  <si>
    <t>خرید طی دوره</t>
  </si>
  <si>
    <t>فروش طی دوره</t>
  </si>
  <si>
    <t>قیمت بازار</t>
  </si>
  <si>
    <t>درصد به کل دارایی‌های صندوق</t>
  </si>
  <si>
    <t>مبلغ فروش</t>
  </si>
  <si>
    <t>تمام سکه طرح جدید0011ملت</t>
  </si>
  <si>
    <t>تمام سکه طرح جدید0012رفاه</t>
  </si>
  <si>
    <t>تمام سکه طرح جدید0012صادرات</t>
  </si>
  <si>
    <t>تمام سکه طرح جدید0111آینده</t>
  </si>
  <si>
    <t>تمام سکه طرح جدید0112سامان</t>
  </si>
  <si>
    <t>تمام سکه طرح جدید0211ملت</t>
  </si>
  <si>
    <t>صندوق سکه طلای مفید</t>
  </si>
  <si>
    <t>نرخ موثر</t>
  </si>
  <si>
    <t>اطلاعات اوراق بهادار با درآمد ثابت</t>
  </si>
  <si>
    <t>نام اوراق</t>
  </si>
  <si>
    <t>دارای مجوز از سازمان</t>
  </si>
  <si>
    <t>بورسی یا فرابورسی</t>
  </si>
  <si>
    <t>تاریخ انتشار</t>
  </si>
  <si>
    <t>تاریخ سر رسید</t>
  </si>
  <si>
    <t>نرخ سود</t>
  </si>
  <si>
    <t>قیمت بازار هر ورقه</t>
  </si>
  <si>
    <t>صکوک اجاره مخابرات-3 ماهه 16%</t>
  </si>
  <si>
    <t>بله</t>
  </si>
  <si>
    <t>1397/02/30</t>
  </si>
  <si>
    <t>1401/02/30</t>
  </si>
  <si>
    <t>درصد به کل دارایی‌ها</t>
  </si>
  <si>
    <t>سپرده</t>
  </si>
  <si>
    <t>مشخصات حساب بانکی</t>
  </si>
  <si>
    <t>شماره حساب</t>
  </si>
  <si>
    <t>نوع حساب</t>
  </si>
  <si>
    <t>تاریخ افتتاح</t>
  </si>
  <si>
    <t>مبلغ</t>
  </si>
  <si>
    <t>افزایش</t>
  </si>
  <si>
    <t>کاهش</t>
  </si>
  <si>
    <t>بانک ملت باجه کارگزاری مفید</t>
  </si>
  <si>
    <t>8397235391</t>
  </si>
  <si>
    <t>سپرده کوتاه مدت</t>
  </si>
  <si>
    <t>1397/03/19</t>
  </si>
  <si>
    <t>بانک پاسارگاد هفت تیر</t>
  </si>
  <si>
    <t>207-8100-16622166-1</t>
  </si>
  <si>
    <t>1399/07/05</t>
  </si>
  <si>
    <t>صورت وضعیت درآمدها</t>
  </si>
  <si>
    <t>مشخصات</t>
  </si>
  <si>
    <t>طی ماه</t>
  </si>
  <si>
    <t>از ابتدای سال مالی تا پایان ماه</t>
  </si>
  <si>
    <t>توضیحات</t>
  </si>
  <si>
    <t>روز دریافت سود</t>
  </si>
  <si>
    <t>درآمد سود</t>
  </si>
  <si>
    <t>هزینه تنزیل</t>
  </si>
  <si>
    <t>خالص درآمد</t>
  </si>
  <si>
    <t/>
  </si>
  <si>
    <t>بهای فروش</t>
  </si>
  <si>
    <t>ارزش دفتری</t>
  </si>
  <si>
    <t>سود و زیان ناشی از تغییر قیمت</t>
  </si>
  <si>
    <t>سود و زیان ناشی از فروش</t>
  </si>
  <si>
    <t>اسنادخزانه-م11بودجه98-001013</t>
  </si>
  <si>
    <t>درآمد سود سهام</t>
  </si>
  <si>
    <t>درآمد تغییر ارزش</t>
  </si>
  <si>
    <t>درآمد فروش</t>
  </si>
  <si>
    <t>درصد از کل درآمدها</t>
  </si>
  <si>
    <t>درآمد سود اوراق</t>
  </si>
  <si>
    <t>جمع</t>
  </si>
  <si>
    <t>نام سپرده بانکی</t>
  </si>
  <si>
    <t>نام سپرده</t>
  </si>
  <si>
    <t>سود سپرده بانکی و گواهی سپرده</t>
  </si>
  <si>
    <t>درصد سود به میانگین سپرده</t>
  </si>
  <si>
    <t>سایر درآمدها</t>
  </si>
  <si>
    <t>تعدیل کارمزد کارگزار</t>
  </si>
  <si>
    <t>سرمایه‌گذاری در سهام</t>
  </si>
  <si>
    <t>سرمایه‌گذاری در اوراق بهادار</t>
  </si>
  <si>
    <t>درآمد سپرده بانکی</t>
  </si>
  <si>
    <t>1400/11/01</t>
  </si>
  <si>
    <t>-</t>
  </si>
  <si>
    <t>از ابتدای سال مالی تا</t>
  </si>
  <si>
    <t>پایان ماه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</si>
</sst>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name val="Calibri"/>
    </font>
    <font>
      <sz val="11"/>
      <name val="Calibri"/>
    </font>
    <font>
      <sz val="16"/>
      <name val="B Mitra"/>
      <charset val="178"/>
    </font>
    <font>
      <b/>
      <sz val="16"/>
      <color rgb="FF000000"/>
      <name val="B Mitra"/>
      <charset val="178"/>
    </font>
    <font>
      <b/>
      <sz val="16"/>
      <name val="B Mitra"/>
      <charset val="17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7">
    <xf numFmtId="0" fontId="0" fillId="0" borderId="0" xfId="0"/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3" fontId="2" fillId="0" borderId="0" xfId="0" applyNumberFormat="1" applyFont="1" applyAlignment="1">
      <alignment horizontal="center"/>
    </xf>
    <xf numFmtId="0" fontId="2" fillId="0" borderId="2" xfId="0" applyFont="1" applyBorder="1" applyAlignment="1">
      <alignment horizontal="center"/>
    </xf>
    <xf numFmtId="3" fontId="2" fillId="0" borderId="2" xfId="0" applyNumberFormat="1" applyFont="1" applyBorder="1" applyAlignment="1">
      <alignment horizontal="center"/>
    </xf>
    <xf numFmtId="10" fontId="2" fillId="0" borderId="0" xfId="1" applyNumberFormat="1" applyFont="1" applyAlignment="1">
      <alignment horizontal="center"/>
    </xf>
    <xf numFmtId="10" fontId="2" fillId="0" borderId="2" xfId="0" applyNumberFormat="1" applyFont="1" applyBorder="1" applyAlignment="1">
      <alignment horizontal="center"/>
    </xf>
    <xf numFmtId="10" fontId="2" fillId="0" borderId="2" xfId="1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37" fontId="2" fillId="0" borderId="0" xfId="0" applyNumberFormat="1" applyFont="1" applyAlignment="1">
      <alignment horizontal="center"/>
    </xf>
    <xf numFmtId="37" fontId="2" fillId="0" borderId="2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Y18"/>
  <sheetViews>
    <sheetView rightToLeft="1" topLeftCell="A4" workbookViewId="0">
      <selection activeCell="Y19" sqref="Y19"/>
    </sheetView>
  </sheetViews>
  <sheetFormatPr defaultRowHeight="24"/>
  <cols>
    <col min="1" max="1" width="30" style="1" bestFit="1" customWidth="1"/>
    <col min="2" max="2" width="1" style="1" customWidth="1"/>
    <col min="3" max="3" width="11.42578125" style="1" bestFit="1" customWidth="1"/>
    <col min="4" max="4" width="1" style="1" customWidth="1"/>
    <col min="5" max="5" width="18.7109375" style="1" bestFit="1" customWidth="1"/>
    <col min="6" max="6" width="1" style="1" customWidth="1"/>
    <col min="7" max="7" width="25.140625" style="1" bestFit="1" customWidth="1"/>
    <col min="8" max="8" width="1" style="1" customWidth="1"/>
    <col min="9" max="9" width="9.5703125" style="1" bestFit="1" customWidth="1"/>
    <col min="10" max="10" width="1" style="1" customWidth="1"/>
    <col min="11" max="11" width="18.7109375" style="1" bestFit="1" customWidth="1"/>
    <col min="12" max="12" width="1" style="1" customWidth="1"/>
    <col min="13" max="13" width="10.28515625" style="1" bestFit="1" customWidth="1"/>
    <col min="14" max="14" width="1" style="1" customWidth="1"/>
    <col min="15" max="15" width="18.7109375" style="1" bestFit="1" customWidth="1"/>
    <col min="16" max="16" width="1" style="1" customWidth="1"/>
    <col min="17" max="17" width="9.5703125" style="1" bestFit="1" customWidth="1"/>
    <col min="18" max="18" width="1" style="1" customWidth="1"/>
    <col min="19" max="19" width="13.85546875" style="1" bestFit="1" customWidth="1"/>
    <col min="20" max="20" width="1" style="1" customWidth="1"/>
    <col min="21" max="21" width="18.7109375" style="1" bestFit="1" customWidth="1"/>
    <col min="22" max="22" width="1" style="1" customWidth="1"/>
    <col min="23" max="23" width="25.140625" style="1" bestFit="1" customWidth="1"/>
    <col min="24" max="24" width="1" style="1" customWidth="1"/>
    <col min="25" max="25" width="38.140625" style="1" bestFit="1" customWidth="1"/>
    <col min="26" max="26" width="1" style="1" customWidth="1"/>
    <col min="27" max="27" width="9.140625" style="1" customWidth="1"/>
    <col min="28" max="16384" width="9.140625" style="1"/>
  </cols>
  <sheetData>
    <row r="2" spans="1:25" ht="24.75">
      <c r="A2" s="14" t="s">
        <v>0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</row>
    <row r="3" spans="1:25" ht="24.75">
      <c r="A3" s="14" t="s">
        <v>1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</row>
    <row r="4" spans="1:25" ht="24.75">
      <c r="A4" s="14" t="s">
        <v>2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</row>
    <row r="6" spans="1:25" ht="24.75">
      <c r="A6" s="12" t="s">
        <v>3</v>
      </c>
      <c r="C6" s="13" t="s">
        <v>81</v>
      </c>
      <c r="D6" s="13" t="s">
        <v>4</v>
      </c>
      <c r="E6" s="13" t="s">
        <v>4</v>
      </c>
      <c r="F6" s="13" t="s">
        <v>4</v>
      </c>
      <c r="G6" s="13" t="s">
        <v>4</v>
      </c>
      <c r="I6" s="13" t="s">
        <v>5</v>
      </c>
      <c r="J6" s="13" t="s">
        <v>5</v>
      </c>
      <c r="K6" s="13" t="s">
        <v>5</v>
      </c>
      <c r="L6" s="13" t="s">
        <v>5</v>
      </c>
      <c r="M6" s="13" t="s">
        <v>5</v>
      </c>
      <c r="N6" s="13" t="s">
        <v>5</v>
      </c>
      <c r="O6" s="13" t="s">
        <v>5</v>
      </c>
      <c r="Q6" s="13" t="s">
        <v>6</v>
      </c>
      <c r="R6" s="13" t="s">
        <v>6</v>
      </c>
      <c r="S6" s="13" t="s">
        <v>6</v>
      </c>
      <c r="T6" s="13" t="s">
        <v>6</v>
      </c>
      <c r="U6" s="13" t="s">
        <v>6</v>
      </c>
      <c r="V6" s="13" t="s">
        <v>6</v>
      </c>
      <c r="W6" s="13" t="s">
        <v>6</v>
      </c>
      <c r="X6" s="13" t="s">
        <v>6</v>
      </c>
      <c r="Y6" s="13" t="s">
        <v>6</v>
      </c>
    </row>
    <row r="7" spans="1:25" ht="24.75">
      <c r="A7" s="12" t="s">
        <v>3</v>
      </c>
      <c r="C7" s="12" t="s">
        <v>7</v>
      </c>
      <c r="E7" s="12" t="s">
        <v>8</v>
      </c>
      <c r="G7" s="12" t="s">
        <v>9</v>
      </c>
      <c r="I7" s="13" t="s">
        <v>10</v>
      </c>
      <c r="J7" s="13" t="s">
        <v>10</v>
      </c>
      <c r="K7" s="13" t="s">
        <v>10</v>
      </c>
      <c r="M7" s="13" t="s">
        <v>11</v>
      </c>
      <c r="N7" s="13" t="s">
        <v>11</v>
      </c>
      <c r="O7" s="13" t="s">
        <v>11</v>
      </c>
      <c r="Q7" s="12" t="s">
        <v>7</v>
      </c>
      <c r="S7" s="12" t="s">
        <v>12</v>
      </c>
      <c r="U7" s="12" t="s">
        <v>8</v>
      </c>
      <c r="W7" s="12" t="s">
        <v>9</v>
      </c>
      <c r="Y7" s="12" t="s">
        <v>13</v>
      </c>
    </row>
    <row r="8" spans="1:25" ht="24.75">
      <c r="A8" s="13" t="s">
        <v>3</v>
      </c>
      <c r="C8" s="13" t="s">
        <v>7</v>
      </c>
      <c r="E8" s="13" t="s">
        <v>8</v>
      </c>
      <c r="G8" s="13" t="s">
        <v>9</v>
      </c>
      <c r="I8" s="13" t="s">
        <v>7</v>
      </c>
      <c r="K8" s="13" t="s">
        <v>8</v>
      </c>
      <c r="M8" s="13" t="s">
        <v>7</v>
      </c>
      <c r="O8" s="13" t="s">
        <v>14</v>
      </c>
      <c r="Q8" s="13" t="s">
        <v>7</v>
      </c>
      <c r="S8" s="13" t="s">
        <v>12</v>
      </c>
      <c r="U8" s="13" t="s">
        <v>8</v>
      </c>
      <c r="W8" s="13" t="s">
        <v>9</v>
      </c>
      <c r="Y8" s="13" t="s">
        <v>13</v>
      </c>
    </row>
    <row r="9" spans="1:25">
      <c r="A9" s="1" t="s">
        <v>15</v>
      </c>
      <c r="C9" s="3">
        <v>133600</v>
      </c>
      <c r="E9" s="3">
        <v>158811527886</v>
      </c>
      <c r="G9" s="3">
        <v>158251538000</v>
      </c>
      <c r="I9" s="3">
        <v>0</v>
      </c>
      <c r="K9" s="3">
        <v>0</v>
      </c>
      <c r="M9" s="3">
        <v>-133600</v>
      </c>
      <c r="O9" s="3">
        <v>158626636121</v>
      </c>
      <c r="Q9" s="3">
        <v>0</v>
      </c>
      <c r="S9" s="3">
        <v>0</v>
      </c>
      <c r="U9" s="3">
        <v>0</v>
      </c>
      <c r="W9" s="3">
        <v>0</v>
      </c>
      <c r="Y9" s="6">
        <v>0</v>
      </c>
    </row>
    <row r="10" spans="1:25">
      <c r="A10" s="1" t="s">
        <v>16</v>
      </c>
      <c r="C10" s="3">
        <v>1102500</v>
      </c>
      <c r="E10" s="3">
        <v>670223879076</v>
      </c>
      <c r="G10" s="3">
        <v>1303728300000</v>
      </c>
      <c r="I10" s="3">
        <v>400</v>
      </c>
      <c r="K10" s="3">
        <v>465781498</v>
      </c>
      <c r="M10" s="3">
        <v>-109400</v>
      </c>
      <c r="O10" s="3">
        <v>127361185802</v>
      </c>
      <c r="Q10" s="3">
        <v>993500</v>
      </c>
      <c r="S10" s="3">
        <v>1164900</v>
      </c>
      <c r="U10" s="3">
        <v>604183150292</v>
      </c>
      <c r="W10" s="3">
        <v>1155881489812.5</v>
      </c>
      <c r="Y10" s="6">
        <v>0.41278933090151709</v>
      </c>
    </row>
    <row r="11" spans="1:25">
      <c r="A11" s="1" t="s">
        <v>17</v>
      </c>
      <c r="C11" s="3">
        <v>878800</v>
      </c>
      <c r="E11" s="3">
        <v>967002360169</v>
      </c>
      <c r="G11" s="3">
        <v>1040076277500</v>
      </c>
      <c r="I11" s="3">
        <v>6900</v>
      </c>
      <c r="K11" s="3">
        <v>8170373975</v>
      </c>
      <c r="M11" s="3">
        <v>-15300</v>
      </c>
      <c r="O11" s="3">
        <v>17629833461</v>
      </c>
      <c r="Q11" s="3">
        <v>870400</v>
      </c>
      <c r="S11" s="3">
        <v>1160251</v>
      </c>
      <c r="U11" s="3">
        <v>958336591200</v>
      </c>
      <c r="W11" s="3">
        <v>1008620117312</v>
      </c>
      <c r="Y11" s="6">
        <v>0.36019923065518378</v>
      </c>
    </row>
    <row r="12" spans="1:25">
      <c r="A12" s="1" t="s">
        <v>18</v>
      </c>
      <c r="C12" s="3">
        <v>182500</v>
      </c>
      <c r="E12" s="3">
        <v>236450051213</v>
      </c>
      <c r="G12" s="3">
        <v>215810082270</v>
      </c>
      <c r="I12" s="3">
        <v>4400</v>
      </c>
      <c r="K12" s="3">
        <v>5155635780</v>
      </c>
      <c r="M12" s="3">
        <v>-7100</v>
      </c>
      <c r="O12" s="3">
        <v>8230120478</v>
      </c>
      <c r="Q12" s="3">
        <v>179800</v>
      </c>
      <c r="S12" s="3">
        <v>1160001</v>
      </c>
      <c r="U12" s="3">
        <v>232411019707</v>
      </c>
      <c r="W12" s="3">
        <v>208307469575.25</v>
      </c>
      <c r="Y12" s="6">
        <v>7.4390931722337628E-2</v>
      </c>
    </row>
    <row r="13" spans="1:25">
      <c r="A13" s="1" t="s">
        <v>19</v>
      </c>
      <c r="C13" s="3">
        <v>172500</v>
      </c>
      <c r="E13" s="3">
        <v>156331877233</v>
      </c>
      <c r="G13" s="3">
        <v>204329613318.75</v>
      </c>
      <c r="I13" s="3">
        <v>5900</v>
      </c>
      <c r="K13" s="3">
        <v>6860705070</v>
      </c>
      <c r="M13" s="3">
        <v>-27100</v>
      </c>
      <c r="O13" s="3">
        <v>31305115576</v>
      </c>
      <c r="Q13" s="3">
        <v>151300</v>
      </c>
      <c r="S13" s="3">
        <v>1161112</v>
      </c>
      <c r="U13" s="3">
        <v>138577661777</v>
      </c>
      <c r="W13" s="3">
        <v>175456650292</v>
      </c>
      <c r="Y13" s="6">
        <v>6.2659220616124542E-2</v>
      </c>
    </row>
    <row r="14" spans="1:25">
      <c r="A14" s="1" t="s">
        <v>20</v>
      </c>
      <c r="C14" s="3">
        <v>0</v>
      </c>
      <c r="E14" s="3">
        <v>0</v>
      </c>
      <c r="G14" s="3">
        <v>0</v>
      </c>
      <c r="I14" s="3">
        <v>129400</v>
      </c>
      <c r="K14" s="3">
        <v>153757070250</v>
      </c>
      <c r="M14" s="3">
        <v>-100</v>
      </c>
      <c r="O14" s="3">
        <v>116354376</v>
      </c>
      <c r="Q14" s="3">
        <v>129300</v>
      </c>
      <c r="S14" s="3">
        <v>1161000</v>
      </c>
      <c r="U14" s="3">
        <v>153638247166</v>
      </c>
      <c r="W14" s="3">
        <v>149929653375</v>
      </c>
      <c r="Y14" s="6">
        <v>5.3542998866606947E-2</v>
      </c>
    </row>
    <row r="15" spans="1:25">
      <c r="A15" s="1" t="s">
        <v>21</v>
      </c>
      <c r="C15" s="3">
        <v>0</v>
      </c>
      <c r="E15" s="3">
        <v>0</v>
      </c>
      <c r="G15" s="3">
        <v>0</v>
      </c>
      <c r="I15" s="3">
        <v>14601</v>
      </c>
      <c r="K15" s="3">
        <v>452144569</v>
      </c>
      <c r="M15" s="3">
        <v>-14601</v>
      </c>
      <c r="O15" s="3">
        <v>450545769</v>
      </c>
      <c r="Q15" s="3">
        <v>0</v>
      </c>
      <c r="S15" s="3">
        <v>0</v>
      </c>
      <c r="U15" s="3">
        <v>0</v>
      </c>
      <c r="W15" s="3">
        <v>0</v>
      </c>
      <c r="Y15" s="6">
        <v>0</v>
      </c>
    </row>
    <row r="16" spans="1:25" ht="24.75" thickBot="1">
      <c r="E16" s="5">
        <f>SUM(E9:E15)</f>
        <v>2188819695577</v>
      </c>
      <c r="G16" s="5">
        <f>SUM(G9:G15)</f>
        <v>2922195811088.75</v>
      </c>
      <c r="K16" s="5">
        <f>SUM(K9:K15)</f>
        <v>174861711142</v>
      </c>
      <c r="O16" s="5">
        <f>SUM(O9:O15)</f>
        <v>343719791583</v>
      </c>
      <c r="U16" s="5">
        <f>SUM(U9:U15)</f>
        <v>2087146670142</v>
      </c>
      <c r="W16" s="5">
        <f>SUM(W9:W15)</f>
        <v>2698195380366.75</v>
      </c>
      <c r="Y16" s="7">
        <f>SUM(Y9:Y15)</f>
        <v>0.96358171276177007</v>
      </c>
    </row>
    <row r="17" spans="7:25" ht="24.75" thickTop="1">
      <c r="G17" s="3"/>
    </row>
    <row r="18" spans="7:25">
      <c r="G18" s="3"/>
      <c r="Y18" s="3"/>
    </row>
  </sheetData>
  <mergeCells count="21">
    <mergeCell ref="A4:Y4"/>
    <mergeCell ref="A3:Y3"/>
    <mergeCell ref="A2:Y2"/>
    <mergeCell ref="Y7:Y8"/>
    <mergeCell ref="Q6:Y6"/>
    <mergeCell ref="I6:O6"/>
    <mergeCell ref="Q7:Q8"/>
    <mergeCell ref="S7:S8"/>
    <mergeCell ref="U7:U8"/>
    <mergeCell ref="W7:W8"/>
    <mergeCell ref="I8"/>
    <mergeCell ref="K8"/>
    <mergeCell ref="I7:K7"/>
    <mergeCell ref="M8"/>
    <mergeCell ref="O8"/>
    <mergeCell ref="M7:O7"/>
    <mergeCell ref="A6:A8"/>
    <mergeCell ref="C7:C8"/>
    <mergeCell ref="E7:E8"/>
    <mergeCell ref="G7:G8"/>
    <mergeCell ref="C6:G6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2:K11"/>
  <sheetViews>
    <sheetView rightToLeft="1" workbookViewId="0">
      <selection activeCell="G18" sqref="G18"/>
    </sheetView>
  </sheetViews>
  <sheetFormatPr defaultRowHeight="24"/>
  <cols>
    <col min="1" max="1" width="32.42578125" style="1" bestFit="1" customWidth="1"/>
    <col min="2" max="2" width="1" style="1" customWidth="1"/>
    <col min="3" max="3" width="23.5703125" style="1" bestFit="1" customWidth="1"/>
    <col min="4" max="4" width="1" style="1" customWidth="1"/>
    <col min="5" max="5" width="36.140625" style="1" bestFit="1" customWidth="1"/>
    <col min="6" max="6" width="1" style="1" customWidth="1"/>
    <col min="7" max="7" width="31.42578125" style="1" bestFit="1" customWidth="1"/>
    <col min="8" max="8" width="1" style="1" customWidth="1"/>
    <col min="9" max="9" width="36.140625" style="1" bestFit="1" customWidth="1"/>
    <col min="10" max="10" width="1" style="1" customWidth="1"/>
    <col min="11" max="11" width="31.42578125" style="1" bestFit="1" customWidth="1"/>
    <col min="12" max="12" width="1" style="1" customWidth="1"/>
    <col min="13" max="13" width="9.140625" style="1" customWidth="1"/>
    <col min="14" max="16384" width="9.140625" style="1"/>
  </cols>
  <sheetData>
    <row r="2" spans="1:11" ht="24.75">
      <c r="A2" s="14" t="s">
        <v>0</v>
      </c>
      <c r="B2" s="14"/>
      <c r="C2" s="14"/>
      <c r="D2" s="14"/>
      <c r="E2" s="14"/>
      <c r="F2" s="14"/>
      <c r="G2" s="14"/>
      <c r="H2" s="14"/>
      <c r="I2" s="14"/>
      <c r="J2" s="14"/>
      <c r="K2" s="14"/>
    </row>
    <row r="3" spans="1:11" ht="24.75">
      <c r="A3" s="14" t="s">
        <v>51</v>
      </c>
      <c r="B3" s="14"/>
      <c r="C3" s="14"/>
      <c r="D3" s="14"/>
      <c r="E3" s="14"/>
      <c r="F3" s="14"/>
      <c r="G3" s="14"/>
      <c r="H3" s="14"/>
      <c r="I3" s="14"/>
      <c r="J3" s="14"/>
      <c r="K3" s="14"/>
    </row>
    <row r="4" spans="1:11" ht="24.75">
      <c r="A4" s="14" t="s">
        <v>2</v>
      </c>
      <c r="B4" s="14"/>
      <c r="C4" s="14"/>
      <c r="D4" s="14"/>
      <c r="E4" s="14"/>
      <c r="F4" s="14"/>
      <c r="G4" s="14"/>
      <c r="H4" s="14"/>
      <c r="I4" s="14"/>
      <c r="J4" s="14"/>
      <c r="K4" s="14"/>
    </row>
    <row r="6" spans="1:11" ht="24.75">
      <c r="A6" s="13" t="s">
        <v>72</v>
      </c>
      <c r="B6" s="13" t="s">
        <v>72</v>
      </c>
      <c r="C6" s="13" t="s">
        <v>72</v>
      </c>
      <c r="E6" s="13" t="s">
        <v>53</v>
      </c>
      <c r="F6" s="13" t="s">
        <v>53</v>
      </c>
      <c r="G6" s="13" t="s">
        <v>53</v>
      </c>
      <c r="I6" s="13" t="s">
        <v>54</v>
      </c>
      <c r="J6" s="13" t="s">
        <v>54</v>
      </c>
      <c r="K6" s="13" t="s">
        <v>54</v>
      </c>
    </row>
    <row r="7" spans="1:11" ht="24.75">
      <c r="A7" s="13" t="s">
        <v>73</v>
      </c>
      <c r="C7" s="13" t="s">
        <v>38</v>
      </c>
      <c r="E7" s="13" t="s">
        <v>74</v>
      </c>
      <c r="G7" s="13" t="s">
        <v>75</v>
      </c>
      <c r="I7" s="13" t="s">
        <v>74</v>
      </c>
      <c r="K7" s="13" t="s">
        <v>75</v>
      </c>
    </row>
    <row r="8" spans="1:11">
      <c r="A8" s="1" t="s">
        <v>44</v>
      </c>
      <c r="C8" s="1" t="s">
        <v>45</v>
      </c>
      <c r="E8" s="3">
        <v>319275883</v>
      </c>
      <c r="G8" s="6">
        <f>E8/$E$10</f>
        <v>0.8719810326276306</v>
      </c>
      <c r="I8" s="3">
        <v>910155435</v>
      </c>
      <c r="K8" s="6">
        <f>I8/$I$10</f>
        <v>0.76693983895320172</v>
      </c>
    </row>
    <row r="9" spans="1:11">
      <c r="A9" s="1" t="s">
        <v>48</v>
      </c>
      <c r="C9" s="1" t="s">
        <v>49</v>
      </c>
      <c r="E9" s="3">
        <v>46874149</v>
      </c>
      <c r="G9" s="6">
        <f>E9/$E$10</f>
        <v>0.12801896737236937</v>
      </c>
      <c r="I9" s="3">
        <v>276580980</v>
      </c>
      <c r="K9" s="6">
        <f>I9/$I$10</f>
        <v>0.23306016104679825</v>
      </c>
    </row>
    <row r="10" spans="1:11" ht="24.75" thickBot="1">
      <c r="E10" s="5">
        <f>SUM(E8:E9)</f>
        <v>366150032</v>
      </c>
      <c r="G10" s="8">
        <f>SUM(G8:G9)</f>
        <v>1</v>
      </c>
      <c r="I10" s="5">
        <f>SUM(I8:I9)</f>
        <v>1186736415</v>
      </c>
      <c r="K10" s="8">
        <f>SUM(K8:K9)</f>
        <v>1</v>
      </c>
    </row>
    <row r="11" spans="1:11" ht="24.75" thickTop="1"/>
  </sheetData>
  <mergeCells count="12">
    <mergeCell ref="A4:K4"/>
    <mergeCell ref="A3:K3"/>
    <mergeCell ref="A2:K2"/>
    <mergeCell ref="I7"/>
    <mergeCell ref="K7"/>
    <mergeCell ref="I6:K6"/>
    <mergeCell ref="A7"/>
    <mergeCell ref="C7"/>
    <mergeCell ref="A6:C6"/>
    <mergeCell ref="E7"/>
    <mergeCell ref="G7"/>
    <mergeCell ref="E6:G6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2:E11"/>
  <sheetViews>
    <sheetView rightToLeft="1" tabSelected="1" workbookViewId="0">
      <selection activeCell="C11" sqref="C11"/>
    </sheetView>
  </sheetViews>
  <sheetFormatPr defaultRowHeight="24"/>
  <cols>
    <col min="1" max="1" width="18.5703125" style="1" bestFit="1" customWidth="1"/>
    <col min="2" max="2" width="1" style="1" customWidth="1"/>
    <col min="3" max="3" width="10.140625" style="1" bestFit="1" customWidth="1"/>
    <col min="4" max="4" width="1" style="1" customWidth="1"/>
    <col min="5" max="5" width="23.28515625" style="1" bestFit="1" customWidth="1"/>
    <col min="6" max="6" width="1" style="1" customWidth="1"/>
    <col min="7" max="7" width="9.140625" style="1" customWidth="1"/>
    <col min="8" max="16384" width="9.140625" style="1"/>
  </cols>
  <sheetData>
    <row r="2" spans="1:5" ht="24.75">
      <c r="A2" s="14" t="s">
        <v>0</v>
      </c>
      <c r="B2" s="14"/>
      <c r="C2" s="14"/>
      <c r="D2" s="14"/>
      <c r="E2" s="14"/>
    </row>
    <row r="3" spans="1:5" ht="24.75">
      <c r="A3" s="14" t="s">
        <v>51</v>
      </c>
      <c r="B3" s="14"/>
      <c r="C3" s="14"/>
      <c r="D3" s="14"/>
      <c r="E3" s="14"/>
    </row>
    <row r="4" spans="1:5" ht="24.75">
      <c r="A4" s="14" t="s">
        <v>2</v>
      </c>
      <c r="B4" s="14"/>
      <c r="C4" s="14"/>
      <c r="D4" s="14"/>
      <c r="E4" s="14"/>
    </row>
    <row r="5" spans="1:5" ht="24.75">
      <c r="C5" s="12" t="s">
        <v>53</v>
      </c>
      <c r="E5" s="2" t="s">
        <v>83</v>
      </c>
    </row>
    <row r="6" spans="1:5" ht="24.75">
      <c r="A6" s="12" t="s">
        <v>76</v>
      </c>
      <c r="C6" s="13"/>
      <c r="E6" s="13" t="s">
        <v>84</v>
      </c>
    </row>
    <row r="7" spans="1:5" ht="24.75">
      <c r="A7" s="13" t="s">
        <v>76</v>
      </c>
      <c r="C7" s="13" t="s">
        <v>41</v>
      </c>
      <c r="E7" s="13" t="s">
        <v>41</v>
      </c>
    </row>
    <row r="8" spans="1:5">
      <c r="A8" s="9" t="s">
        <v>76</v>
      </c>
      <c r="C8" s="3">
        <v>1789288</v>
      </c>
      <c r="E8" s="3">
        <v>1789288</v>
      </c>
    </row>
    <row r="9" spans="1:5">
      <c r="A9" s="9" t="s">
        <v>77</v>
      </c>
      <c r="C9" s="3">
        <v>0</v>
      </c>
      <c r="E9" s="3">
        <v>102395978</v>
      </c>
    </row>
    <row r="10" spans="1:5" ht="25.5" thickBot="1">
      <c r="A10" s="2" t="s">
        <v>60</v>
      </c>
      <c r="C10" s="5">
        <f>SUM(C8:C9)</f>
        <v>1789288</v>
      </c>
      <c r="E10" s="5">
        <f>SUM(E8:E9)</f>
        <v>104185266</v>
      </c>
    </row>
    <row r="11" spans="1:5" ht="24.75" thickTop="1"/>
  </sheetData>
  <mergeCells count="8">
    <mergeCell ref="A4:E4"/>
    <mergeCell ref="A3:E3"/>
    <mergeCell ref="A2:E2"/>
    <mergeCell ref="A6:A7"/>
    <mergeCell ref="C7"/>
    <mergeCell ref="E7"/>
    <mergeCell ref="E6"/>
    <mergeCell ref="C5:C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AK11"/>
  <sheetViews>
    <sheetView rightToLeft="1" topLeftCell="G1" workbookViewId="0">
      <selection activeCell="AK9" sqref="AK9"/>
    </sheetView>
  </sheetViews>
  <sheetFormatPr defaultRowHeight="24"/>
  <cols>
    <col min="1" max="1" width="38.42578125" style="1" bestFit="1" customWidth="1"/>
    <col min="2" max="2" width="1" style="1" customWidth="1"/>
    <col min="3" max="3" width="24.140625" style="1" bestFit="1" customWidth="1"/>
    <col min="4" max="4" width="1" style="1" customWidth="1"/>
    <col min="5" max="5" width="22" style="1" bestFit="1" customWidth="1"/>
    <col min="6" max="6" width="1" style="1" customWidth="1"/>
    <col min="7" max="7" width="14.140625" style="1" bestFit="1" customWidth="1"/>
    <col min="8" max="8" width="1" style="1" customWidth="1"/>
    <col min="9" max="9" width="17.28515625" style="1" bestFit="1" customWidth="1"/>
    <col min="10" max="10" width="1" style="1" customWidth="1"/>
    <col min="11" max="11" width="10.28515625" style="1" bestFit="1" customWidth="1"/>
    <col min="12" max="12" width="1" style="1" customWidth="1"/>
    <col min="13" max="13" width="10.28515625" style="1" bestFit="1" customWidth="1"/>
    <col min="14" max="14" width="1" style="1" customWidth="1"/>
    <col min="15" max="15" width="7.28515625" style="1" bestFit="1" customWidth="1"/>
    <col min="16" max="16" width="1" style="1" customWidth="1"/>
    <col min="17" max="17" width="17.140625" style="1" bestFit="1" customWidth="1"/>
    <col min="18" max="18" width="1" style="1" customWidth="1"/>
    <col min="19" max="19" width="22.140625" style="1" bestFit="1" customWidth="1"/>
    <col min="20" max="20" width="1" style="1" customWidth="1"/>
    <col min="21" max="21" width="6.42578125" style="1" bestFit="1" customWidth="1"/>
    <col min="22" max="22" width="1" style="1" customWidth="1"/>
    <col min="23" max="23" width="17.140625" style="1" bestFit="1" customWidth="1"/>
    <col min="24" max="24" width="1" style="1" customWidth="1"/>
    <col min="25" max="25" width="6.42578125" style="1" bestFit="1" customWidth="1"/>
    <col min="26" max="26" width="1" style="1" customWidth="1"/>
    <col min="27" max="27" width="12.85546875" style="1" bestFit="1" customWidth="1"/>
    <col min="28" max="28" width="1" style="1" customWidth="1"/>
    <col min="29" max="29" width="7.28515625" style="1" bestFit="1" customWidth="1"/>
    <col min="30" max="30" width="1" style="1" customWidth="1"/>
    <col min="31" max="31" width="21" style="1" bestFit="1" customWidth="1"/>
    <col min="32" max="32" width="1" style="1" customWidth="1"/>
    <col min="33" max="33" width="17.140625" style="1" bestFit="1" customWidth="1"/>
    <col min="34" max="34" width="1" style="1" customWidth="1"/>
    <col min="35" max="35" width="22.140625" style="1" bestFit="1" customWidth="1"/>
    <col min="36" max="36" width="1" style="1" customWidth="1"/>
    <col min="37" max="37" width="33.42578125" style="1" bestFit="1" customWidth="1"/>
    <col min="38" max="38" width="1" style="1" customWidth="1"/>
    <col min="39" max="39" width="9.140625" style="1" customWidth="1"/>
    <col min="40" max="16384" width="9.140625" style="1"/>
  </cols>
  <sheetData>
    <row r="2" spans="1:37" ht="24.75">
      <c r="A2" s="14" t="s">
        <v>0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</row>
    <row r="3" spans="1:37" ht="24.75">
      <c r="A3" s="14" t="s">
        <v>1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</row>
    <row r="4" spans="1:37" ht="24.75">
      <c r="A4" s="14" t="s">
        <v>2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</row>
    <row r="6" spans="1:37" ht="24.75">
      <c r="A6" s="13" t="s">
        <v>23</v>
      </c>
      <c r="B6" s="13" t="s">
        <v>23</v>
      </c>
      <c r="C6" s="13" t="s">
        <v>23</v>
      </c>
      <c r="D6" s="13" t="s">
        <v>23</v>
      </c>
      <c r="E6" s="13" t="s">
        <v>23</v>
      </c>
      <c r="F6" s="13" t="s">
        <v>23</v>
      </c>
      <c r="G6" s="13" t="s">
        <v>23</v>
      </c>
      <c r="H6" s="13" t="s">
        <v>23</v>
      </c>
      <c r="I6" s="13" t="s">
        <v>23</v>
      </c>
      <c r="J6" s="13" t="s">
        <v>23</v>
      </c>
      <c r="K6" s="13" t="s">
        <v>23</v>
      </c>
      <c r="L6" s="13" t="s">
        <v>23</v>
      </c>
      <c r="M6" s="13" t="s">
        <v>23</v>
      </c>
      <c r="O6" s="13" t="s">
        <v>81</v>
      </c>
      <c r="P6" s="13" t="s">
        <v>4</v>
      </c>
      <c r="Q6" s="13" t="s">
        <v>4</v>
      </c>
      <c r="R6" s="13" t="s">
        <v>4</v>
      </c>
      <c r="S6" s="13" t="s">
        <v>4</v>
      </c>
      <c r="U6" s="13" t="s">
        <v>5</v>
      </c>
      <c r="V6" s="13" t="s">
        <v>5</v>
      </c>
      <c r="W6" s="13" t="s">
        <v>5</v>
      </c>
      <c r="X6" s="13" t="s">
        <v>5</v>
      </c>
      <c r="Y6" s="13" t="s">
        <v>5</v>
      </c>
      <c r="Z6" s="13" t="s">
        <v>5</v>
      </c>
      <c r="AA6" s="13" t="s">
        <v>5</v>
      </c>
      <c r="AC6" s="13" t="s">
        <v>6</v>
      </c>
      <c r="AD6" s="13" t="s">
        <v>6</v>
      </c>
      <c r="AE6" s="13" t="s">
        <v>6</v>
      </c>
      <c r="AF6" s="13" t="s">
        <v>6</v>
      </c>
      <c r="AG6" s="13" t="s">
        <v>6</v>
      </c>
      <c r="AH6" s="13" t="s">
        <v>6</v>
      </c>
      <c r="AI6" s="13" t="s">
        <v>6</v>
      </c>
      <c r="AJ6" s="13" t="s">
        <v>6</v>
      </c>
      <c r="AK6" s="13" t="s">
        <v>6</v>
      </c>
    </row>
    <row r="7" spans="1:37" ht="24.75">
      <c r="A7" s="12" t="s">
        <v>24</v>
      </c>
      <c r="C7" s="12" t="s">
        <v>25</v>
      </c>
      <c r="E7" s="12" t="s">
        <v>26</v>
      </c>
      <c r="G7" s="12" t="s">
        <v>27</v>
      </c>
      <c r="I7" s="12" t="s">
        <v>28</v>
      </c>
      <c r="K7" s="12" t="s">
        <v>29</v>
      </c>
      <c r="M7" s="12" t="s">
        <v>22</v>
      </c>
      <c r="O7" s="12" t="s">
        <v>7</v>
      </c>
      <c r="Q7" s="12" t="s">
        <v>8</v>
      </c>
      <c r="S7" s="12" t="s">
        <v>9</v>
      </c>
      <c r="U7" s="13" t="s">
        <v>10</v>
      </c>
      <c r="V7" s="13" t="s">
        <v>10</v>
      </c>
      <c r="W7" s="13" t="s">
        <v>10</v>
      </c>
      <c r="Y7" s="13" t="s">
        <v>11</v>
      </c>
      <c r="Z7" s="13" t="s">
        <v>11</v>
      </c>
      <c r="AA7" s="13" t="s">
        <v>11</v>
      </c>
      <c r="AC7" s="12" t="s">
        <v>7</v>
      </c>
      <c r="AE7" s="12" t="s">
        <v>30</v>
      </c>
      <c r="AG7" s="12" t="s">
        <v>8</v>
      </c>
      <c r="AI7" s="12" t="s">
        <v>9</v>
      </c>
      <c r="AK7" s="12" t="s">
        <v>13</v>
      </c>
    </row>
    <row r="8" spans="1:37" ht="24.75">
      <c r="A8" s="13" t="s">
        <v>24</v>
      </c>
      <c r="C8" s="13" t="s">
        <v>25</v>
      </c>
      <c r="E8" s="13" t="s">
        <v>26</v>
      </c>
      <c r="G8" s="13" t="s">
        <v>27</v>
      </c>
      <c r="I8" s="13" t="s">
        <v>28</v>
      </c>
      <c r="K8" s="13" t="s">
        <v>29</v>
      </c>
      <c r="M8" s="13" t="s">
        <v>22</v>
      </c>
      <c r="O8" s="13" t="s">
        <v>7</v>
      </c>
      <c r="Q8" s="13" t="s">
        <v>8</v>
      </c>
      <c r="S8" s="13" t="s">
        <v>9</v>
      </c>
      <c r="U8" s="13" t="s">
        <v>7</v>
      </c>
      <c r="W8" s="13" t="s">
        <v>8</v>
      </c>
      <c r="Y8" s="13" t="s">
        <v>7</v>
      </c>
      <c r="AA8" s="13" t="s">
        <v>14</v>
      </c>
      <c r="AC8" s="13" t="s">
        <v>7</v>
      </c>
      <c r="AE8" s="13" t="s">
        <v>30</v>
      </c>
      <c r="AG8" s="13" t="s">
        <v>8</v>
      </c>
      <c r="AI8" s="13" t="s">
        <v>9</v>
      </c>
      <c r="AK8" s="13" t="s">
        <v>13</v>
      </c>
    </row>
    <row r="9" spans="1:37" ht="24.75">
      <c r="A9" s="2" t="s">
        <v>31</v>
      </c>
      <c r="C9" s="1" t="s">
        <v>32</v>
      </c>
      <c r="E9" s="1" t="s">
        <v>32</v>
      </c>
      <c r="G9" s="1" t="s">
        <v>33</v>
      </c>
      <c r="I9" s="1" t="s">
        <v>34</v>
      </c>
      <c r="K9" s="3">
        <v>16</v>
      </c>
      <c r="M9" s="3">
        <v>16</v>
      </c>
      <c r="O9" s="3">
        <v>18500</v>
      </c>
      <c r="Q9" s="3">
        <v>17135873507</v>
      </c>
      <c r="S9" s="3">
        <v>18307981077</v>
      </c>
      <c r="U9" s="3">
        <v>0</v>
      </c>
      <c r="W9" s="3">
        <v>0</v>
      </c>
      <c r="Y9" s="3">
        <v>0</v>
      </c>
      <c r="AA9" s="3">
        <v>0</v>
      </c>
      <c r="AC9" s="3">
        <v>18500</v>
      </c>
      <c r="AE9" s="3">
        <v>989800</v>
      </c>
      <c r="AG9" s="3">
        <v>17135873507</v>
      </c>
      <c r="AI9" s="3">
        <v>18307981077</v>
      </c>
      <c r="AK9" s="6">
        <v>6.538160984097402E-3</v>
      </c>
    </row>
    <row r="10" spans="1:37" ht="24.75" thickBot="1">
      <c r="Q10" s="5">
        <f>SUM(Q9)</f>
        <v>17135873507</v>
      </c>
      <c r="S10" s="5">
        <f>SUM(S9)</f>
        <v>18307981077</v>
      </c>
      <c r="W10" s="5">
        <f>SUM(W9)</f>
        <v>0</v>
      </c>
      <c r="AA10" s="5">
        <f>SUM(AA9)</f>
        <v>0</v>
      </c>
      <c r="AG10" s="5">
        <f>SUM(AG9)</f>
        <v>17135873507</v>
      </c>
      <c r="AI10" s="5">
        <f>SUM(AI9)</f>
        <v>18307981077</v>
      </c>
      <c r="AK10" s="8">
        <f>SUM(AK9)</f>
        <v>6.538160984097402E-3</v>
      </c>
    </row>
    <row r="11" spans="1:37" ht="24.75" thickTop="1"/>
  </sheetData>
  <mergeCells count="28">
    <mergeCell ref="A3:AK3"/>
    <mergeCell ref="A4:AK4"/>
    <mergeCell ref="A2:AK2"/>
    <mergeCell ref="AE7:AE8"/>
    <mergeCell ref="AG7:AG8"/>
    <mergeCell ref="AI7:AI8"/>
    <mergeCell ref="AK7:AK8"/>
    <mergeCell ref="AC6:AK6"/>
    <mergeCell ref="Y8"/>
    <mergeCell ref="AA8"/>
    <mergeCell ref="Y7:AA7"/>
    <mergeCell ref="U6:AA6"/>
    <mergeCell ref="AC7:AC8"/>
    <mergeCell ref="S7:S8"/>
    <mergeCell ref="O6:S6"/>
    <mergeCell ref="U8"/>
    <mergeCell ref="W8"/>
    <mergeCell ref="U7:W7"/>
    <mergeCell ref="K7:K8"/>
    <mergeCell ref="M7:M8"/>
    <mergeCell ref="A6:M6"/>
    <mergeCell ref="O7:O8"/>
    <mergeCell ref="Q7:Q8"/>
    <mergeCell ref="A7:A8"/>
    <mergeCell ref="C7:C8"/>
    <mergeCell ref="E7:E8"/>
    <mergeCell ref="G7:G8"/>
    <mergeCell ref="I7:I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S11"/>
  <sheetViews>
    <sheetView rightToLeft="1" workbookViewId="0">
      <selection activeCell="S8" sqref="S8:S9"/>
    </sheetView>
  </sheetViews>
  <sheetFormatPr defaultRowHeight="24"/>
  <cols>
    <col min="1" max="1" width="26.28515625" style="1" bestFit="1" customWidth="1"/>
    <col min="2" max="2" width="1" style="1" customWidth="1"/>
    <col min="3" max="3" width="23.5703125" style="1" bestFit="1" customWidth="1"/>
    <col min="4" max="4" width="1" style="1" customWidth="1"/>
    <col min="5" max="5" width="15.42578125" style="1" bestFit="1" customWidth="1"/>
    <col min="6" max="6" width="1" style="1" customWidth="1"/>
    <col min="7" max="7" width="13.85546875" style="1" bestFit="1" customWidth="1"/>
    <col min="8" max="8" width="1" style="1" customWidth="1"/>
    <col min="9" max="9" width="10.28515625" style="1" bestFit="1" customWidth="1"/>
    <col min="10" max="10" width="1" style="1" customWidth="1"/>
    <col min="11" max="11" width="15.7109375" style="1" bestFit="1" customWidth="1"/>
    <col min="12" max="12" width="1" style="1" customWidth="1"/>
    <col min="13" max="13" width="16.5703125" style="1" bestFit="1" customWidth="1"/>
    <col min="14" max="14" width="1" style="1" customWidth="1"/>
    <col min="15" max="15" width="16.5703125" style="1" bestFit="1" customWidth="1"/>
    <col min="16" max="16" width="1" style="1" customWidth="1"/>
    <col min="17" max="17" width="15.42578125" style="1" bestFit="1" customWidth="1"/>
    <col min="18" max="18" width="1" style="1" customWidth="1"/>
    <col min="19" max="19" width="23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19" ht="24.75">
      <c r="A2" s="14" t="s">
        <v>0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</row>
    <row r="3" spans="1:19" ht="24.75">
      <c r="A3" s="14" t="s">
        <v>1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</row>
    <row r="4" spans="1:19" ht="24.75">
      <c r="A4" s="14" t="s">
        <v>2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</row>
    <row r="6" spans="1:19" ht="24.75">
      <c r="A6" s="12" t="s">
        <v>36</v>
      </c>
      <c r="C6" s="13" t="s">
        <v>37</v>
      </c>
      <c r="D6" s="13" t="s">
        <v>37</v>
      </c>
      <c r="E6" s="13" t="s">
        <v>37</v>
      </c>
      <c r="F6" s="13" t="s">
        <v>37</v>
      </c>
      <c r="G6" s="13" t="s">
        <v>37</v>
      </c>
      <c r="H6" s="13" t="s">
        <v>37</v>
      </c>
      <c r="I6" s="13" t="s">
        <v>37</v>
      </c>
      <c r="K6" s="13" t="s">
        <v>81</v>
      </c>
      <c r="M6" s="13" t="s">
        <v>5</v>
      </c>
      <c r="N6" s="13" t="s">
        <v>5</v>
      </c>
      <c r="O6" s="13" t="s">
        <v>5</v>
      </c>
      <c r="Q6" s="13" t="s">
        <v>6</v>
      </c>
      <c r="R6" s="13" t="s">
        <v>6</v>
      </c>
      <c r="S6" s="13" t="s">
        <v>6</v>
      </c>
    </row>
    <row r="7" spans="1:19" ht="24.75">
      <c r="A7" s="13" t="s">
        <v>36</v>
      </c>
      <c r="C7" s="13" t="s">
        <v>38</v>
      </c>
      <c r="E7" s="13" t="s">
        <v>39</v>
      </c>
      <c r="G7" s="13" t="s">
        <v>40</v>
      </c>
      <c r="I7" s="13" t="s">
        <v>29</v>
      </c>
      <c r="K7" s="13" t="s">
        <v>41</v>
      </c>
      <c r="M7" s="13" t="s">
        <v>42</v>
      </c>
      <c r="O7" s="13" t="s">
        <v>43</v>
      </c>
      <c r="Q7" s="13" t="s">
        <v>41</v>
      </c>
      <c r="S7" s="13" t="s">
        <v>35</v>
      </c>
    </row>
    <row r="8" spans="1:19">
      <c r="A8" s="1" t="s">
        <v>44</v>
      </c>
      <c r="C8" s="1" t="s">
        <v>45</v>
      </c>
      <c r="E8" s="1" t="s">
        <v>46</v>
      </c>
      <c r="G8" s="1" t="s">
        <v>47</v>
      </c>
      <c r="I8" s="3">
        <v>8</v>
      </c>
      <c r="K8" s="3">
        <v>48718814382</v>
      </c>
      <c r="M8" s="3">
        <v>194588868896</v>
      </c>
      <c r="O8" s="3">
        <v>162467990000</v>
      </c>
      <c r="Q8" s="3">
        <v>80839693278</v>
      </c>
      <c r="S8" s="6">
        <v>2.8869536533475008E-2</v>
      </c>
    </row>
    <row r="9" spans="1:19">
      <c r="A9" s="1" t="s">
        <v>48</v>
      </c>
      <c r="C9" s="1" t="s">
        <v>49</v>
      </c>
      <c r="E9" s="1" t="s">
        <v>46</v>
      </c>
      <c r="G9" s="1" t="s">
        <v>50</v>
      </c>
      <c r="I9" s="3">
        <v>10</v>
      </c>
      <c r="K9" s="3">
        <v>7175346831</v>
      </c>
      <c r="M9" s="3">
        <v>46874149</v>
      </c>
      <c r="O9" s="3">
        <v>7220250000</v>
      </c>
      <c r="Q9" s="3">
        <v>1970980</v>
      </c>
      <c r="S9" s="6">
        <v>7.0387796897089274E-7</v>
      </c>
    </row>
    <row r="10" spans="1:19" ht="24.75" thickBot="1">
      <c r="K10" s="5">
        <f>SUM(K8:K9)</f>
        <v>55894161213</v>
      </c>
      <c r="M10" s="5">
        <f>SUM(M8:M9)</f>
        <v>194635743045</v>
      </c>
      <c r="O10" s="5">
        <f>SUM(O8:O9)</f>
        <v>169688240000</v>
      </c>
      <c r="Q10" s="5">
        <f>SUM(Q8:Q9)</f>
        <v>80841664258</v>
      </c>
      <c r="S10" s="7">
        <f>SUM(S8:S9)</f>
        <v>2.8870240411443978E-2</v>
      </c>
    </row>
    <row r="11" spans="1:19" ht="24.75" thickTop="1"/>
  </sheetData>
  <mergeCells count="17">
    <mergeCell ref="I7"/>
    <mergeCell ref="C6:I6"/>
    <mergeCell ref="A4:S4"/>
    <mergeCell ref="A3:S3"/>
    <mergeCell ref="A2:S2"/>
    <mergeCell ref="Q7"/>
    <mergeCell ref="S7"/>
    <mergeCell ref="Q6:S6"/>
    <mergeCell ref="K7"/>
    <mergeCell ref="K6"/>
    <mergeCell ref="M7"/>
    <mergeCell ref="O7"/>
    <mergeCell ref="M6:O6"/>
    <mergeCell ref="A6:A7"/>
    <mergeCell ref="C7"/>
    <mergeCell ref="E7"/>
    <mergeCell ref="G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2:L12"/>
  <sheetViews>
    <sheetView rightToLeft="1" workbookViewId="0">
      <selection activeCell="G21" sqref="G21"/>
    </sheetView>
  </sheetViews>
  <sheetFormatPr defaultRowHeight="24"/>
  <cols>
    <col min="1" max="1" width="25" style="1" bestFit="1" customWidth="1"/>
    <col min="2" max="2" width="1" style="1" customWidth="1"/>
    <col min="3" max="3" width="16.7109375" style="1" bestFit="1" customWidth="1"/>
    <col min="4" max="4" width="1" style="1" customWidth="1"/>
    <col min="5" max="5" width="21.7109375" style="1" bestFit="1" customWidth="1"/>
    <col min="6" max="6" width="1" style="1" customWidth="1"/>
    <col min="7" max="7" width="33.42578125" style="1" bestFit="1" customWidth="1"/>
    <col min="8" max="8" width="1" style="1" customWidth="1"/>
    <col min="9" max="9" width="9.140625" style="1" customWidth="1"/>
    <col min="10" max="10" width="9.140625" style="1"/>
    <col min="11" max="11" width="16.7109375" style="1" bestFit="1" customWidth="1"/>
    <col min="12" max="12" width="12.42578125" style="1" bestFit="1" customWidth="1"/>
    <col min="13" max="16384" width="9.140625" style="1"/>
  </cols>
  <sheetData>
    <row r="2" spans="1:12" ht="24.75">
      <c r="A2" s="14" t="s">
        <v>0</v>
      </c>
      <c r="B2" s="14"/>
      <c r="C2" s="14"/>
      <c r="D2" s="14"/>
      <c r="E2" s="14"/>
      <c r="F2" s="14"/>
      <c r="G2" s="14"/>
    </row>
    <row r="3" spans="1:12" ht="24.75">
      <c r="A3" s="14" t="s">
        <v>51</v>
      </c>
      <c r="B3" s="14"/>
      <c r="C3" s="14"/>
      <c r="D3" s="14"/>
      <c r="E3" s="14"/>
      <c r="F3" s="14"/>
      <c r="G3" s="14"/>
    </row>
    <row r="4" spans="1:12" ht="24.75">
      <c r="A4" s="14" t="s">
        <v>2</v>
      </c>
      <c r="B4" s="14"/>
      <c r="C4" s="14"/>
      <c r="D4" s="14"/>
      <c r="E4" s="14"/>
      <c r="F4" s="14"/>
      <c r="G4" s="14"/>
    </row>
    <row r="6" spans="1:12" ht="24.75">
      <c r="A6" s="13" t="s">
        <v>55</v>
      </c>
      <c r="C6" s="13" t="s">
        <v>41</v>
      </c>
      <c r="E6" s="13" t="s">
        <v>69</v>
      </c>
      <c r="G6" s="13" t="s">
        <v>13</v>
      </c>
    </row>
    <row r="7" spans="1:12">
      <c r="A7" s="9" t="s">
        <v>78</v>
      </c>
      <c r="C7" s="10">
        <f>'سرمایه‌گذاری در سهام'!I15</f>
        <v>-55142350280</v>
      </c>
      <c r="E7" s="6">
        <f>C7/$C$11</f>
        <v>1.0113304449803635</v>
      </c>
      <c r="G7" s="6">
        <v>-1.9692480653973121E-2</v>
      </c>
      <c r="K7" s="3"/>
    </row>
    <row r="8" spans="1:12">
      <c r="A8" s="9" t="s">
        <v>79</v>
      </c>
      <c r="C8" s="10">
        <f>'سرمایه‌گذاری در اوراق بهادار'!I10</f>
        <v>249848238</v>
      </c>
      <c r="E8" s="6">
        <f t="shared" ref="E8:E10" si="0">C8/$C$11</f>
        <v>-4.5823061300625393E-3</v>
      </c>
      <c r="G8" s="6">
        <v>8.9226004482235346E-5</v>
      </c>
      <c r="L8" s="3"/>
    </row>
    <row r="9" spans="1:12">
      <c r="A9" s="9" t="s">
        <v>80</v>
      </c>
      <c r="C9" s="10">
        <f>'درآمد سپرده بانکی'!E10</f>
        <v>366150032</v>
      </c>
      <c r="E9" s="6">
        <f t="shared" si="0"/>
        <v>-6.7153226678196339E-3</v>
      </c>
      <c r="G9" s="6">
        <v>1.3075979505768065E-4</v>
      </c>
      <c r="K9" s="3"/>
    </row>
    <row r="10" spans="1:12">
      <c r="A10" s="9" t="s">
        <v>76</v>
      </c>
      <c r="C10" s="10">
        <f>'سایر درآمدها'!C10</f>
        <v>1789288</v>
      </c>
      <c r="E10" s="6">
        <f t="shared" si="0"/>
        <v>-3.281618248133229E-5</v>
      </c>
      <c r="G10" s="6">
        <v>6.3899197523262071E-7</v>
      </c>
    </row>
    <row r="11" spans="1:12" ht="24.75" thickBot="1">
      <c r="C11" s="11">
        <f>SUM(C7:C10)</f>
        <v>-54524562722</v>
      </c>
      <c r="E11" s="8">
        <f>SUM(E7:E10)</f>
        <v>1</v>
      </c>
      <c r="G11" s="8">
        <f>SUM(G7:G10)</f>
        <v>-1.9471855862457973E-2</v>
      </c>
    </row>
    <row r="12" spans="1:12" ht="24.75" thickTop="1"/>
  </sheetData>
  <mergeCells count="7">
    <mergeCell ref="A3:G3"/>
    <mergeCell ref="A2:G2"/>
    <mergeCell ref="A6"/>
    <mergeCell ref="C6"/>
    <mergeCell ref="E6"/>
    <mergeCell ref="G6"/>
    <mergeCell ref="A4:G4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S15"/>
  <sheetViews>
    <sheetView rightToLeft="1" workbookViewId="0">
      <selection activeCell="I23" sqref="I23"/>
    </sheetView>
  </sheetViews>
  <sheetFormatPr defaultRowHeight="24"/>
  <cols>
    <col min="1" max="1" width="31.42578125" style="1" bestFit="1" customWidth="1"/>
    <col min="2" max="2" width="1" style="1" customWidth="1"/>
    <col min="3" max="3" width="18.28515625" style="1" bestFit="1" customWidth="1"/>
    <col min="4" max="4" width="1" style="1" customWidth="1"/>
    <col min="5" max="5" width="17.28515625" style="1" bestFit="1" customWidth="1"/>
    <col min="6" max="6" width="1" style="1" customWidth="1"/>
    <col min="7" max="7" width="10.28515625" style="1" bestFit="1" customWidth="1"/>
    <col min="8" max="8" width="1" style="1" customWidth="1"/>
    <col min="9" max="9" width="12.42578125" style="1" bestFit="1" customWidth="1"/>
    <col min="10" max="10" width="1" style="1" customWidth="1"/>
    <col min="11" max="11" width="13.42578125" style="1" bestFit="1" customWidth="1"/>
    <col min="12" max="12" width="1" style="1" customWidth="1"/>
    <col min="13" max="13" width="14" style="1" bestFit="1" customWidth="1"/>
    <col min="14" max="14" width="1" style="1" customWidth="1"/>
    <col min="15" max="15" width="14.28515625" style="1" bestFit="1" customWidth="1"/>
    <col min="16" max="16" width="1" style="1" customWidth="1"/>
    <col min="17" max="17" width="13.42578125" style="1" bestFit="1" customWidth="1"/>
    <col min="18" max="18" width="1" style="1" customWidth="1"/>
    <col min="19" max="19" width="14.28515625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19" ht="24.75">
      <c r="A2" s="14" t="s">
        <v>0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</row>
    <row r="3" spans="1:19" ht="24.75">
      <c r="A3" s="14" t="s">
        <v>51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</row>
    <row r="4" spans="1:19" ht="24.75">
      <c r="A4" s="14" t="s">
        <v>2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</row>
    <row r="6" spans="1:19" ht="24.75">
      <c r="A6" s="13" t="s">
        <v>52</v>
      </c>
      <c r="B6" s="13" t="s">
        <v>52</v>
      </c>
      <c r="C6" s="13" t="s">
        <v>52</v>
      </c>
      <c r="D6" s="13" t="s">
        <v>52</v>
      </c>
      <c r="E6" s="13" t="s">
        <v>52</v>
      </c>
      <c r="F6" s="13" t="s">
        <v>52</v>
      </c>
      <c r="G6" s="13" t="s">
        <v>52</v>
      </c>
      <c r="I6" s="13" t="s">
        <v>53</v>
      </c>
      <c r="J6" s="13" t="s">
        <v>53</v>
      </c>
      <c r="K6" s="13" t="s">
        <v>53</v>
      </c>
      <c r="L6" s="13" t="s">
        <v>53</v>
      </c>
      <c r="M6" s="13" t="s">
        <v>53</v>
      </c>
      <c r="O6" s="13" t="s">
        <v>54</v>
      </c>
      <c r="P6" s="13" t="s">
        <v>54</v>
      </c>
      <c r="Q6" s="13" t="s">
        <v>54</v>
      </c>
      <c r="R6" s="13" t="s">
        <v>54</v>
      </c>
      <c r="S6" s="13" t="s">
        <v>54</v>
      </c>
    </row>
    <row r="7" spans="1:19" ht="24.75">
      <c r="A7" s="13" t="s">
        <v>55</v>
      </c>
      <c r="C7" s="13" t="s">
        <v>56</v>
      </c>
      <c r="E7" s="13" t="s">
        <v>28</v>
      </c>
      <c r="G7" s="13" t="s">
        <v>29</v>
      </c>
      <c r="I7" s="13" t="s">
        <v>57</v>
      </c>
      <c r="K7" s="13" t="s">
        <v>58</v>
      </c>
      <c r="M7" s="13" t="s">
        <v>59</v>
      </c>
      <c r="O7" s="13" t="s">
        <v>57</v>
      </c>
      <c r="Q7" s="13" t="s">
        <v>58</v>
      </c>
      <c r="S7" s="13" t="s">
        <v>59</v>
      </c>
    </row>
    <row r="8" spans="1:19">
      <c r="A8" s="9" t="s">
        <v>31</v>
      </c>
      <c r="C8" s="1" t="s">
        <v>82</v>
      </c>
      <c r="E8" s="1" t="s">
        <v>34</v>
      </c>
      <c r="G8" s="3">
        <v>16</v>
      </c>
      <c r="I8" s="3">
        <v>249848238</v>
      </c>
      <c r="K8" s="1">
        <v>0</v>
      </c>
      <c r="M8" s="3">
        <v>249848238</v>
      </c>
      <c r="O8" s="3">
        <v>1461557619</v>
      </c>
      <c r="Q8" s="1">
        <v>0</v>
      </c>
      <c r="S8" s="3">
        <v>1461557619</v>
      </c>
    </row>
    <row r="9" spans="1:19">
      <c r="A9" s="9" t="s">
        <v>44</v>
      </c>
      <c r="C9" s="3">
        <v>9</v>
      </c>
      <c r="E9" s="1" t="s">
        <v>82</v>
      </c>
      <c r="G9" s="3">
        <v>8</v>
      </c>
      <c r="I9" s="3">
        <v>319275883</v>
      </c>
      <c r="K9" s="3">
        <v>0</v>
      </c>
      <c r="M9" s="3">
        <v>319275883</v>
      </c>
      <c r="O9" s="3">
        <v>910155435</v>
      </c>
      <c r="Q9" s="3">
        <v>0</v>
      </c>
      <c r="S9" s="3">
        <v>910155435</v>
      </c>
    </row>
    <row r="10" spans="1:19">
      <c r="A10" s="9" t="s">
        <v>48</v>
      </c>
      <c r="C10" s="3">
        <v>17</v>
      </c>
      <c r="E10" s="1" t="s">
        <v>82</v>
      </c>
      <c r="G10" s="3">
        <v>10</v>
      </c>
      <c r="I10" s="3">
        <v>46874149</v>
      </c>
      <c r="K10" s="3">
        <v>0</v>
      </c>
      <c r="M10" s="3">
        <v>46874149</v>
      </c>
      <c r="O10" s="3">
        <v>276580980</v>
      </c>
      <c r="Q10" s="3">
        <v>0</v>
      </c>
      <c r="S10" s="3">
        <v>276580980</v>
      </c>
    </row>
    <row r="11" spans="1:19" ht="24.75" thickBot="1">
      <c r="A11" s="9"/>
      <c r="I11" s="5">
        <f>SUM(I8:I10)</f>
        <v>615998270</v>
      </c>
      <c r="K11" s="4">
        <f>SUM(K8:K10)</f>
        <v>0</v>
      </c>
      <c r="M11" s="5">
        <f>SUM(M8:M10)</f>
        <v>615998270</v>
      </c>
      <c r="O11" s="5">
        <f>SUM(O8:O10)</f>
        <v>2648294034</v>
      </c>
      <c r="Q11" s="4">
        <f>SUM(Q8:Q10)</f>
        <v>0</v>
      </c>
      <c r="S11" s="5">
        <f>SUM(S8:S10)</f>
        <v>2648294034</v>
      </c>
    </row>
    <row r="12" spans="1:19" ht="24.75" thickTop="1">
      <c r="M12" s="3"/>
      <c r="N12" s="3"/>
      <c r="O12" s="3"/>
      <c r="P12" s="3"/>
      <c r="Q12" s="3"/>
      <c r="R12" s="3"/>
      <c r="S12" s="3"/>
    </row>
    <row r="15" spans="1:19">
      <c r="M15" s="3"/>
      <c r="N15" s="3"/>
      <c r="O15" s="3"/>
      <c r="P15" s="3"/>
      <c r="Q15" s="3"/>
      <c r="R15" s="3"/>
      <c r="S15" s="3"/>
    </row>
  </sheetData>
  <mergeCells count="16">
    <mergeCell ref="A4:S4"/>
    <mergeCell ref="A3:S3"/>
    <mergeCell ref="A2:S2"/>
    <mergeCell ref="Q7"/>
    <mergeCell ref="S7"/>
    <mergeCell ref="O6:S6"/>
    <mergeCell ref="I7"/>
    <mergeCell ref="K7"/>
    <mergeCell ref="M7"/>
    <mergeCell ref="I6:M6"/>
    <mergeCell ref="O7"/>
    <mergeCell ref="A7"/>
    <mergeCell ref="C7"/>
    <mergeCell ref="E7"/>
    <mergeCell ref="G7"/>
    <mergeCell ref="A6:G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2:Q22"/>
  <sheetViews>
    <sheetView rightToLeft="1" topLeftCell="A9" zoomScale="110" zoomScaleNormal="110" workbookViewId="0">
      <selection activeCell="I29" sqref="I29"/>
    </sheetView>
  </sheetViews>
  <sheetFormatPr defaultRowHeight="24"/>
  <cols>
    <col min="1" max="1" width="38.42578125" style="1" bestFit="1" customWidth="1"/>
    <col min="2" max="2" width="1" style="1" customWidth="1"/>
    <col min="3" max="3" width="9.140625" style="1" bestFit="1" customWidth="1"/>
    <col min="4" max="4" width="1" style="1" customWidth="1"/>
    <col min="5" max="5" width="19.140625" style="1" bestFit="1" customWidth="1"/>
    <col min="6" max="6" width="1" style="1" customWidth="1"/>
    <col min="7" max="7" width="19.140625" style="1" bestFit="1" customWidth="1"/>
    <col min="8" max="8" width="1" style="1" customWidth="1"/>
    <col min="9" max="9" width="34.7109375" style="1" bestFit="1" customWidth="1"/>
    <col min="10" max="10" width="1" style="1" customWidth="1"/>
    <col min="11" max="11" width="9.140625" style="1" bestFit="1" customWidth="1"/>
    <col min="12" max="12" width="1" style="1" customWidth="1"/>
    <col min="13" max="13" width="19.140625" style="1" bestFit="1" customWidth="1"/>
    <col min="14" max="14" width="1" style="1" customWidth="1"/>
    <col min="15" max="15" width="19.140625" style="1" bestFit="1" customWidth="1"/>
    <col min="16" max="16" width="1" style="1" customWidth="1"/>
    <col min="17" max="17" width="34.7109375" style="1" bestFit="1" customWidth="1"/>
    <col min="18" max="18" width="1" style="1" customWidth="1"/>
    <col min="19" max="19" width="9.140625" style="1" customWidth="1"/>
    <col min="20" max="16384" width="9.140625" style="1"/>
  </cols>
  <sheetData>
    <row r="2" spans="1:17" ht="24.75">
      <c r="A2" s="14" t="s">
        <v>0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</row>
    <row r="3" spans="1:17" ht="24.75">
      <c r="A3" s="14" t="s">
        <v>51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</row>
    <row r="4" spans="1:17" ht="24.75">
      <c r="A4" s="14" t="s">
        <v>2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</row>
    <row r="6" spans="1:17" ht="24.75">
      <c r="A6" s="16" t="s">
        <v>3</v>
      </c>
      <c r="C6" s="15" t="s">
        <v>53</v>
      </c>
      <c r="D6" s="15" t="s">
        <v>53</v>
      </c>
      <c r="E6" s="15" t="s">
        <v>53</v>
      </c>
      <c r="F6" s="15" t="s">
        <v>53</v>
      </c>
      <c r="G6" s="15" t="s">
        <v>53</v>
      </c>
      <c r="H6" s="15" t="s">
        <v>53</v>
      </c>
      <c r="I6" s="15" t="s">
        <v>53</v>
      </c>
      <c r="K6" s="15" t="s">
        <v>54</v>
      </c>
      <c r="L6" s="15" t="s">
        <v>54</v>
      </c>
      <c r="M6" s="15" t="s">
        <v>54</v>
      </c>
      <c r="N6" s="15" t="s">
        <v>54</v>
      </c>
      <c r="O6" s="15" t="s">
        <v>54</v>
      </c>
      <c r="P6" s="15" t="s">
        <v>54</v>
      </c>
      <c r="Q6" s="15" t="s">
        <v>54</v>
      </c>
    </row>
    <row r="7" spans="1:17" ht="24.75">
      <c r="A7" s="13" t="s">
        <v>3</v>
      </c>
      <c r="C7" s="13" t="s">
        <v>7</v>
      </c>
      <c r="E7" s="13" t="s">
        <v>61</v>
      </c>
      <c r="G7" s="13" t="s">
        <v>62</v>
      </c>
      <c r="I7" s="13" t="s">
        <v>63</v>
      </c>
      <c r="K7" s="13" t="s">
        <v>7</v>
      </c>
      <c r="M7" s="13" t="s">
        <v>61</v>
      </c>
      <c r="O7" s="13" t="s">
        <v>62</v>
      </c>
      <c r="Q7" s="13" t="s">
        <v>63</v>
      </c>
    </row>
    <row r="8" spans="1:17">
      <c r="A8" s="1" t="s">
        <v>16</v>
      </c>
      <c r="C8" s="10">
        <v>993500</v>
      </c>
      <c r="D8" s="10"/>
      <c r="E8" s="10">
        <v>1155881489812</v>
      </c>
      <c r="F8" s="10"/>
      <c r="G8" s="10">
        <v>1168639060473</v>
      </c>
      <c r="H8" s="10"/>
      <c r="I8" s="10">
        <f>E8-G8</f>
        <v>-12757570661</v>
      </c>
      <c r="J8" s="10"/>
      <c r="K8" s="10">
        <v>993500</v>
      </c>
      <c r="L8" s="10"/>
      <c r="M8" s="10">
        <v>1155881489812</v>
      </c>
      <c r="N8" s="10"/>
      <c r="O8" s="10">
        <v>1230994273337</v>
      </c>
      <c r="P8" s="10"/>
      <c r="Q8" s="10">
        <f>M8-O8</f>
        <v>-75112783525</v>
      </c>
    </row>
    <row r="9" spans="1:17">
      <c r="A9" s="1" t="s">
        <v>19</v>
      </c>
      <c r="C9" s="10">
        <v>151300</v>
      </c>
      <c r="D9" s="10"/>
      <c r="E9" s="10">
        <v>175456650293</v>
      </c>
      <c r="F9" s="10"/>
      <c r="G9" s="10">
        <v>177948305412</v>
      </c>
      <c r="H9" s="10"/>
      <c r="I9" s="10">
        <f t="shared" ref="I9:I14" si="0">E9-G9</f>
        <v>-2491655119</v>
      </c>
      <c r="J9" s="10"/>
      <c r="K9" s="10">
        <v>151300</v>
      </c>
      <c r="L9" s="10"/>
      <c r="M9" s="10">
        <v>175456650293</v>
      </c>
      <c r="N9" s="10"/>
      <c r="O9" s="10">
        <v>185302229574</v>
      </c>
      <c r="P9" s="10"/>
      <c r="Q9" s="10">
        <f t="shared" ref="Q9:Q14" si="1">M9-O9</f>
        <v>-9845579281</v>
      </c>
    </row>
    <row r="10" spans="1:17">
      <c r="A10" s="1" t="s">
        <v>18</v>
      </c>
      <c r="C10" s="10">
        <v>179800</v>
      </c>
      <c r="D10" s="10"/>
      <c r="E10" s="10">
        <v>208307469575</v>
      </c>
      <c r="F10" s="10"/>
      <c r="G10" s="10">
        <v>211771050765</v>
      </c>
      <c r="H10" s="10"/>
      <c r="I10" s="10">
        <f t="shared" si="0"/>
        <v>-3463581190</v>
      </c>
      <c r="J10" s="10"/>
      <c r="K10" s="10">
        <v>179800</v>
      </c>
      <c r="L10" s="10"/>
      <c r="M10" s="10">
        <v>208307469575</v>
      </c>
      <c r="N10" s="10"/>
      <c r="O10" s="10">
        <v>232411019707</v>
      </c>
      <c r="P10" s="10"/>
      <c r="Q10" s="10">
        <f t="shared" si="1"/>
        <v>-24103550132</v>
      </c>
    </row>
    <row r="11" spans="1:17">
      <c r="A11" s="1" t="s">
        <v>17</v>
      </c>
      <c r="C11" s="10">
        <v>870400</v>
      </c>
      <c r="D11" s="10"/>
      <c r="E11" s="10">
        <v>1008620117313</v>
      </c>
      <c r="F11" s="10"/>
      <c r="G11" s="10">
        <v>1029430032307</v>
      </c>
      <c r="H11" s="10"/>
      <c r="I11" s="10">
        <f t="shared" si="0"/>
        <v>-20809914994</v>
      </c>
      <c r="J11" s="10"/>
      <c r="K11" s="10">
        <v>870400</v>
      </c>
      <c r="L11" s="10"/>
      <c r="M11" s="10">
        <v>1008620117313</v>
      </c>
      <c r="N11" s="10"/>
      <c r="O11" s="10">
        <v>1070157656480</v>
      </c>
      <c r="P11" s="10"/>
      <c r="Q11" s="10">
        <f t="shared" si="1"/>
        <v>-61537539167</v>
      </c>
    </row>
    <row r="12" spans="1:17">
      <c r="A12" s="1" t="s">
        <v>20</v>
      </c>
      <c r="C12" s="10">
        <v>129300</v>
      </c>
      <c r="D12" s="10"/>
      <c r="E12" s="10">
        <v>149929653375</v>
      </c>
      <c r="F12" s="10"/>
      <c r="G12" s="10">
        <v>153638247166</v>
      </c>
      <c r="H12" s="10"/>
      <c r="I12" s="10">
        <f t="shared" si="0"/>
        <v>-3708593791</v>
      </c>
      <c r="J12" s="10"/>
      <c r="K12" s="10">
        <v>129300</v>
      </c>
      <c r="L12" s="10"/>
      <c r="M12" s="10">
        <v>149929653375</v>
      </c>
      <c r="N12" s="10"/>
      <c r="O12" s="10">
        <v>153638247166</v>
      </c>
      <c r="P12" s="10"/>
      <c r="Q12" s="10">
        <f t="shared" si="1"/>
        <v>-3708593791</v>
      </c>
    </row>
    <row r="13" spans="1:17">
      <c r="A13" s="1" t="s">
        <v>15</v>
      </c>
      <c r="C13" s="10">
        <v>0</v>
      </c>
      <c r="D13" s="10"/>
      <c r="E13" s="10">
        <v>0</v>
      </c>
      <c r="F13" s="10"/>
      <c r="G13" s="10">
        <v>-5911242521</v>
      </c>
      <c r="H13" s="10"/>
      <c r="I13" s="10">
        <f t="shared" si="0"/>
        <v>5911242521</v>
      </c>
      <c r="J13" s="10"/>
      <c r="K13" s="10">
        <v>0</v>
      </c>
      <c r="L13" s="10"/>
      <c r="M13" s="10">
        <v>0</v>
      </c>
      <c r="N13" s="10"/>
      <c r="O13" s="10">
        <v>0</v>
      </c>
      <c r="P13" s="10"/>
      <c r="Q13" s="10">
        <f t="shared" si="1"/>
        <v>0</v>
      </c>
    </row>
    <row r="14" spans="1:17">
      <c r="A14" s="1" t="s">
        <v>31</v>
      </c>
      <c r="C14" s="10">
        <v>0</v>
      </c>
      <c r="D14" s="10"/>
      <c r="E14" s="10">
        <v>0</v>
      </c>
      <c r="F14" s="10"/>
      <c r="G14" s="10">
        <v>0</v>
      </c>
      <c r="H14" s="10"/>
      <c r="I14" s="10">
        <f t="shared" si="0"/>
        <v>0</v>
      </c>
      <c r="J14" s="10"/>
      <c r="K14" s="10">
        <v>18500</v>
      </c>
      <c r="L14" s="10"/>
      <c r="M14" s="10">
        <v>18307981077</v>
      </c>
      <c r="N14" s="10"/>
      <c r="O14" s="10">
        <v>17756799496</v>
      </c>
      <c r="P14" s="10"/>
      <c r="Q14" s="10">
        <f t="shared" si="1"/>
        <v>551181581</v>
      </c>
    </row>
    <row r="15" spans="1:17" ht="24.75" thickBot="1">
      <c r="C15" s="10"/>
      <c r="D15" s="10"/>
      <c r="E15" s="11">
        <f>SUM(E8:E14)</f>
        <v>2698195380368</v>
      </c>
      <c r="F15" s="10"/>
      <c r="G15" s="11">
        <f>SUM(G8:G14)</f>
        <v>2735515453602</v>
      </c>
      <c r="H15" s="10"/>
      <c r="I15" s="11">
        <f>SUM(I8:I14)</f>
        <v>-37320073234</v>
      </c>
      <c r="J15" s="10"/>
      <c r="K15" s="10"/>
      <c r="L15" s="10"/>
      <c r="M15" s="11">
        <f>SUM(M8:M14)</f>
        <v>2716503361445</v>
      </c>
      <c r="N15" s="10"/>
      <c r="O15" s="11">
        <f>SUM(O8:O14)</f>
        <v>2890260225760</v>
      </c>
      <c r="P15" s="10"/>
      <c r="Q15" s="11">
        <f>SUM(Q8:Q14)</f>
        <v>-173756864315</v>
      </c>
    </row>
    <row r="16" spans="1:17" ht="24.75" thickTop="1"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3:17"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3:17"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20" spans="3:17"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3:17">
      <c r="O21" s="3"/>
      <c r="Q21" s="3"/>
    </row>
    <row r="22" spans="3:17">
      <c r="O22" s="3"/>
      <c r="P22" s="3"/>
      <c r="Q22" s="3"/>
    </row>
  </sheetData>
  <mergeCells count="14">
    <mergeCell ref="A4:Q4"/>
    <mergeCell ref="A3:Q3"/>
    <mergeCell ref="A2:Q2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2:Q22"/>
  <sheetViews>
    <sheetView rightToLeft="1" topLeftCell="A4" workbookViewId="0">
      <selection activeCell="H25" sqref="H25"/>
    </sheetView>
  </sheetViews>
  <sheetFormatPr defaultRowHeight="24"/>
  <cols>
    <col min="1" max="1" width="30.140625" style="1" bestFit="1" customWidth="1"/>
    <col min="2" max="2" width="1" style="1" customWidth="1"/>
    <col min="3" max="3" width="8.42578125" style="1" bestFit="1" customWidth="1"/>
    <col min="4" max="4" width="1" style="1" customWidth="1"/>
    <col min="5" max="5" width="17.42578125" style="1" bestFit="1" customWidth="1"/>
    <col min="6" max="6" width="1" style="1" customWidth="1"/>
    <col min="7" max="7" width="17.42578125" style="1" bestFit="1" customWidth="1"/>
    <col min="8" max="8" width="1" style="1" customWidth="1"/>
    <col min="9" max="9" width="29.7109375" style="1" bestFit="1" customWidth="1"/>
    <col min="10" max="10" width="1" style="1" customWidth="1"/>
    <col min="11" max="11" width="9.140625" style="1" bestFit="1" customWidth="1"/>
    <col min="12" max="12" width="1" style="1" customWidth="1"/>
    <col min="13" max="13" width="17.42578125" style="1" bestFit="1" customWidth="1"/>
    <col min="14" max="14" width="1" style="1" customWidth="1"/>
    <col min="15" max="15" width="17.42578125" style="1" bestFit="1" customWidth="1"/>
    <col min="16" max="16" width="1" style="1" customWidth="1"/>
    <col min="17" max="17" width="29.7109375" style="1" bestFit="1" customWidth="1"/>
    <col min="18" max="18" width="1" style="1" customWidth="1"/>
    <col min="19" max="19" width="9.140625" style="1" customWidth="1"/>
    <col min="20" max="16384" width="9.140625" style="1"/>
  </cols>
  <sheetData>
    <row r="2" spans="1:17" ht="24.75">
      <c r="A2" s="14" t="s">
        <v>0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</row>
    <row r="3" spans="1:17" ht="24.75">
      <c r="A3" s="14" t="s">
        <v>51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</row>
    <row r="4" spans="1:17" ht="24.75">
      <c r="A4" s="14" t="s">
        <v>2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</row>
    <row r="6" spans="1:17" ht="24.75">
      <c r="A6" s="12" t="s">
        <v>3</v>
      </c>
      <c r="C6" s="13" t="s">
        <v>53</v>
      </c>
      <c r="D6" s="13" t="s">
        <v>53</v>
      </c>
      <c r="E6" s="13" t="s">
        <v>53</v>
      </c>
      <c r="F6" s="13" t="s">
        <v>53</v>
      </c>
      <c r="G6" s="13" t="s">
        <v>53</v>
      </c>
      <c r="H6" s="13" t="s">
        <v>53</v>
      </c>
      <c r="I6" s="13" t="s">
        <v>53</v>
      </c>
      <c r="K6" s="13" t="s">
        <v>54</v>
      </c>
      <c r="L6" s="13" t="s">
        <v>54</v>
      </c>
      <c r="M6" s="13" t="s">
        <v>54</v>
      </c>
      <c r="N6" s="13" t="s">
        <v>54</v>
      </c>
      <c r="O6" s="13" t="s">
        <v>54</v>
      </c>
      <c r="P6" s="13" t="s">
        <v>54</v>
      </c>
      <c r="Q6" s="13" t="s">
        <v>54</v>
      </c>
    </row>
    <row r="7" spans="1:17" ht="24.75">
      <c r="A7" s="13" t="s">
        <v>3</v>
      </c>
      <c r="C7" s="13" t="s">
        <v>7</v>
      </c>
      <c r="E7" s="13" t="s">
        <v>61</v>
      </c>
      <c r="G7" s="13" t="s">
        <v>62</v>
      </c>
      <c r="I7" s="13" t="s">
        <v>64</v>
      </c>
      <c r="K7" s="13" t="s">
        <v>7</v>
      </c>
      <c r="M7" s="13" t="s">
        <v>61</v>
      </c>
      <c r="O7" s="13" t="s">
        <v>62</v>
      </c>
      <c r="Q7" s="13" t="s">
        <v>64</v>
      </c>
    </row>
    <row r="8" spans="1:17">
      <c r="A8" s="9" t="s">
        <v>21</v>
      </c>
      <c r="C8" s="3">
        <v>14601</v>
      </c>
      <c r="E8" s="10">
        <v>450545769</v>
      </c>
      <c r="F8" s="10"/>
      <c r="G8" s="10">
        <v>452144569</v>
      </c>
      <c r="H8" s="10"/>
      <c r="I8" s="10">
        <f>E8-G8</f>
        <v>-1598800</v>
      </c>
      <c r="J8" s="10"/>
      <c r="K8" s="10">
        <v>14601</v>
      </c>
      <c r="L8" s="10"/>
      <c r="M8" s="10">
        <v>450545769</v>
      </c>
      <c r="N8" s="10"/>
      <c r="O8" s="10">
        <v>452144569</v>
      </c>
      <c r="P8" s="10"/>
      <c r="Q8" s="10">
        <f>M8-O8</f>
        <v>-1598800</v>
      </c>
    </row>
    <row r="9" spans="1:17">
      <c r="A9" s="9" t="s">
        <v>18</v>
      </c>
      <c r="C9" s="3">
        <v>7100</v>
      </c>
      <c r="E9" s="10">
        <v>8230120478</v>
      </c>
      <c r="F9" s="10"/>
      <c r="G9" s="10">
        <v>9194667286</v>
      </c>
      <c r="H9" s="10"/>
      <c r="I9" s="10">
        <f t="shared" ref="I9:I15" si="0">E9-G9</f>
        <v>-964546808</v>
      </c>
      <c r="J9" s="10"/>
      <c r="K9" s="10">
        <v>10000</v>
      </c>
      <c r="L9" s="10"/>
      <c r="M9" s="10">
        <v>11733501987</v>
      </c>
      <c r="N9" s="10"/>
      <c r="O9" s="10">
        <v>12834812719</v>
      </c>
      <c r="P9" s="10"/>
      <c r="Q9" s="10">
        <f t="shared" ref="Q9:Q15" si="1">M9-O9</f>
        <v>-1101310732</v>
      </c>
    </row>
    <row r="10" spans="1:17">
      <c r="A10" s="9" t="s">
        <v>17</v>
      </c>
      <c r="C10" s="3">
        <v>15300</v>
      </c>
      <c r="E10" s="10">
        <v>17629833461</v>
      </c>
      <c r="F10" s="10"/>
      <c r="G10" s="10">
        <v>18816619168</v>
      </c>
      <c r="H10" s="10"/>
      <c r="I10" s="10">
        <f t="shared" si="0"/>
        <v>-1186785707</v>
      </c>
      <c r="J10" s="10"/>
      <c r="K10" s="10">
        <v>29200</v>
      </c>
      <c r="L10" s="10"/>
      <c r="M10" s="10">
        <v>34257412132</v>
      </c>
      <c r="N10" s="10"/>
      <c r="O10" s="10">
        <v>35890361853</v>
      </c>
      <c r="P10" s="10"/>
      <c r="Q10" s="10">
        <f t="shared" si="1"/>
        <v>-1632949721</v>
      </c>
    </row>
    <row r="11" spans="1:17">
      <c r="A11" s="9" t="s">
        <v>16</v>
      </c>
      <c r="C11" s="3">
        <v>109400</v>
      </c>
      <c r="E11" s="10">
        <v>127361185802</v>
      </c>
      <c r="F11" s="10"/>
      <c r="G11" s="10">
        <v>135555021025</v>
      </c>
      <c r="H11" s="10"/>
      <c r="I11" s="10">
        <f t="shared" si="0"/>
        <v>-8193835223</v>
      </c>
      <c r="J11" s="10"/>
      <c r="K11" s="10">
        <v>278700</v>
      </c>
      <c r="L11" s="10"/>
      <c r="M11" s="10">
        <v>330469095928</v>
      </c>
      <c r="N11" s="10"/>
      <c r="O11" s="10">
        <v>344605777611</v>
      </c>
      <c r="P11" s="10"/>
      <c r="Q11" s="10">
        <f t="shared" si="1"/>
        <v>-14136681683</v>
      </c>
    </row>
    <row r="12" spans="1:17">
      <c r="A12" s="9" t="s">
        <v>20</v>
      </c>
      <c r="C12" s="3">
        <v>100</v>
      </c>
      <c r="E12" s="10">
        <v>116354376</v>
      </c>
      <c r="F12" s="10"/>
      <c r="G12" s="10">
        <v>118823084</v>
      </c>
      <c r="H12" s="10"/>
      <c r="I12" s="10">
        <f t="shared" si="0"/>
        <v>-2468708</v>
      </c>
      <c r="J12" s="10"/>
      <c r="K12" s="10">
        <v>100</v>
      </c>
      <c r="L12" s="10"/>
      <c r="M12" s="10">
        <v>116354376</v>
      </c>
      <c r="N12" s="10"/>
      <c r="O12" s="10">
        <v>118823084</v>
      </c>
      <c r="P12" s="10"/>
      <c r="Q12" s="10">
        <f t="shared" si="1"/>
        <v>-2468708</v>
      </c>
    </row>
    <row r="13" spans="1:17">
      <c r="A13" s="9" t="s">
        <v>19</v>
      </c>
      <c r="C13" s="3">
        <v>27100</v>
      </c>
      <c r="E13" s="10">
        <v>31305115576</v>
      </c>
      <c r="F13" s="10"/>
      <c r="G13" s="10">
        <v>33242012976</v>
      </c>
      <c r="H13" s="10"/>
      <c r="I13" s="10">
        <f t="shared" si="0"/>
        <v>-1936897400</v>
      </c>
      <c r="J13" s="10"/>
      <c r="K13" s="10">
        <v>40800</v>
      </c>
      <c r="L13" s="10"/>
      <c r="M13" s="10">
        <v>47519053951</v>
      </c>
      <c r="N13" s="10"/>
      <c r="O13" s="10">
        <v>50071012367</v>
      </c>
      <c r="P13" s="10"/>
      <c r="Q13" s="10">
        <f t="shared" si="1"/>
        <v>-2551958416</v>
      </c>
    </row>
    <row r="14" spans="1:17">
      <c r="A14" s="9" t="s">
        <v>15</v>
      </c>
      <c r="C14" s="3">
        <v>133600</v>
      </c>
      <c r="E14" s="10">
        <v>158626636121</v>
      </c>
      <c r="F14" s="10"/>
      <c r="G14" s="10">
        <v>164162780521</v>
      </c>
      <c r="H14" s="10"/>
      <c r="I14" s="10">
        <f t="shared" si="0"/>
        <v>-5536144400</v>
      </c>
      <c r="J14" s="10"/>
      <c r="K14" s="10">
        <v>147000</v>
      </c>
      <c r="L14" s="10"/>
      <c r="M14" s="10">
        <v>174768256338</v>
      </c>
      <c r="N14" s="10"/>
      <c r="O14" s="10">
        <v>180640792757</v>
      </c>
      <c r="P14" s="10"/>
      <c r="Q14" s="10">
        <f t="shared" si="1"/>
        <v>-5872536419</v>
      </c>
    </row>
    <row r="15" spans="1:17">
      <c r="A15" s="9" t="s">
        <v>65</v>
      </c>
      <c r="C15" s="3">
        <v>0</v>
      </c>
      <c r="E15" s="10">
        <v>0</v>
      </c>
      <c r="F15" s="10"/>
      <c r="G15" s="10">
        <v>0</v>
      </c>
      <c r="H15" s="10"/>
      <c r="I15" s="10">
        <f t="shared" si="0"/>
        <v>0</v>
      </c>
      <c r="J15" s="10"/>
      <c r="K15" s="10">
        <v>15000</v>
      </c>
      <c r="L15" s="10"/>
      <c r="M15" s="10">
        <v>15000000000</v>
      </c>
      <c r="N15" s="10"/>
      <c r="O15" s="10">
        <v>13992478403</v>
      </c>
      <c r="P15" s="10"/>
      <c r="Q15" s="10">
        <f t="shared" si="1"/>
        <v>1007521597</v>
      </c>
    </row>
    <row r="16" spans="1:17" ht="24.75" thickBot="1">
      <c r="E16" s="11">
        <f>SUM(E8:E15)</f>
        <v>343719791583</v>
      </c>
      <c r="F16" s="10"/>
      <c r="G16" s="11">
        <f>SUM(G8:G15)</f>
        <v>361542068629</v>
      </c>
      <c r="H16" s="10"/>
      <c r="I16" s="11">
        <f>SUM(I8:I15)</f>
        <v>-17822277046</v>
      </c>
      <c r="J16" s="10"/>
      <c r="K16" s="10"/>
      <c r="L16" s="10"/>
      <c r="M16" s="11">
        <f>SUM(M8:M15)</f>
        <v>614314220481</v>
      </c>
      <c r="N16" s="10"/>
      <c r="O16" s="11">
        <f>SUM(O8:O15)</f>
        <v>638606203363</v>
      </c>
      <c r="P16" s="10"/>
      <c r="Q16" s="11">
        <f>SUM(Q8:Q15)</f>
        <v>-24291982882</v>
      </c>
    </row>
    <row r="17" spans="7:17" ht="24.75" thickTop="1"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7:17">
      <c r="G18" s="3"/>
      <c r="I18" s="3"/>
      <c r="O18" s="3"/>
      <c r="Q18" s="3"/>
    </row>
    <row r="21" spans="7:17"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7:17">
      <c r="O22" s="3"/>
      <c r="Q22" s="3"/>
    </row>
  </sheetData>
  <mergeCells count="14">
    <mergeCell ref="A4:Q4"/>
    <mergeCell ref="A3:Q3"/>
    <mergeCell ref="A2:Q2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2:U16"/>
  <sheetViews>
    <sheetView rightToLeft="1" workbookViewId="0">
      <selection activeCell="M19" sqref="M19"/>
    </sheetView>
  </sheetViews>
  <sheetFormatPr defaultRowHeight="24"/>
  <cols>
    <col min="1" max="1" width="30" style="1" bestFit="1" customWidth="1"/>
    <col min="2" max="2" width="1" style="1" customWidth="1"/>
    <col min="3" max="3" width="18.7109375" style="1" bestFit="1" customWidth="1"/>
    <col min="4" max="4" width="1" style="1" customWidth="1"/>
    <col min="5" max="5" width="19.42578125" style="1" bestFit="1" customWidth="1"/>
    <col min="6" max="6" width="1" style="1" customWidth="1"/>
    <col min="7" max="7" width="16.85546875" style="1" bestFit="1" customWidth="1"/>
    <col min="8" max="8" width="1" style="1" customWidth="1"/>
    <col min="9" max="9" width="16.85546875" style="1" bestFit="1" customWidth="1"/>
    <col min="10" max="10" width="1" style="1" customWidth="1"/>
    <col min="11" max="11" width="21.7109375" style="1" bestFit="1" customWidth="1"/>
    <col min="12" max="12" width="1" style="1" customWidth="1"/>
    <col min="13" max="13" width="18.7109375" style="1" bestFit="1" customWidth="1"/>
    <col min="14" max="14" width="1" style="1" customWidth="1"/>
    <col min="15" max="15" width="19.42578125" style="1" bestFit="1" customWidth="1"/>
    <col min="16" max="16" width="1" style="1" customWidth="1"/>
    <col min="17" max="17" width="16.85546875" style="1" bestFit="1" customWidth="1"/>
    <col min="18" max="18" width="1" style="1" customWidth="1"/>
    <col min="19" max="19" width="18.140625" style="1" bestFit="1" customWidth="1"/>
    <col min="20" max="20" width="1" style="1" customWidth="1"/>
    <col min="21" max="21" width="21.7109375" style="1" bestFit="1" customWidth="1"/>
    <col min="22" max="22" width="1" style="1" customWidth="1"/>
    <col min="23" max="23" width="9.140625" style="1" customWidth="1"/>
    <col min="24" max="16384" width="9.140625" style="1"/>
  </cols>
  <sheetData>
    <row r="2" spans="1:21" ht="24.75">
      <c r="A2" s="14" t="s">
        <v>0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</row>
    <row r="3" spans="1:21" ht="24.75">
      <c r="A3" s="14" t="s">
        <v>51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</row>
    <row r="4" spans="1:21" ht="24.75">
      <c r="A4" s="14" t="s">
        <v>2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</row>
    <row r="6" spans="1:21" ht="24.75">
      <c r="A6" s="12" t="s">
        <v>3</v>
      </c>
      <c r="C6" s="13" t="s">
        <v>53</v>
      </c>
      <c r="D6" s="13" t="s">
        <v>53</v>
      </c>
      <c r="E6" s="13" t="s">
        <v>53</v>
      </c>
      <c r="F6" s="13" t="s">
        <v>53</v>
      </c>
      <c r="G6" s="13" t="s">
        <v>53</v>
      </c>
      <c r="H6" s="13" t="s">
        <v>53</v>
      </c>
      <c r="I6" s="13" t="s">
        <v>53</v>
      </c>
      <c r="J6" s="13" t="s">
        <v>53</v>
      </c>
      <c r="K6" s="13" t="s">
        <v>53</v>
      </c>
      <c r="M6" s="13" t="s">
        <v>54</v>
      </c>
      <c r="N6" s="13" t="s">
        <v>54</v>
      </c>
      <c r="O6" s="13" t="s">
        <v>54</v>
      </c>
      <c r="P6" s="13" t="s">
        <v>54</v>
      </c>
      <c r="Q6" s="13" t="s">
        <v>54</v>
      </c>
      <c r="R6" s="13" t="s">
        <v>54</v>
      </c>
      <c r="S6" s="13" t="s">
        <v>54</v>
      </c>
      <c r="T6" s="13" t="s">
        <v>54</v>
      </c>
      <c r="U6" s="13" t="s">
        <v>54</v>
      </c>
    </row>
    <row r="7" spans="1:21" ht="24.75">
      <c r="A7" s="13" t="s">
        <v>3</v>
      </c>
      <c r="C7" s="13" t="s">
        <v>66</v>
      </c>
      <c r="E7" s="13" t="s">
        <v>67</v>
      </c>
      <c r="G7" s="13" t="s">
        <v>68</v>
      </c>
      <c r="I7" s="13" t="s">
        <v>41</v>
      </c>
      <c r="K7" s="13" t="s">
        <v>69</v>
      </c>
      <c r="M7" s="13" t="s">
        <v>66</v>
      </c>
      <c r="O7" s="13" t="s">
        <v>67</v>
      </c>
      <c r="Q7" s="13" t="s">
        <v>68</v>
      </c>
      <c r="S7" s="13" t="s">
        <v>41</v>
      </c>
      <c r="U7" s="13" t="s">
        <v>69</v>
      </c>
    </row>
    <row r="8" spans="1:21">
      <c r="A8" s="9" t="s">
        <v>21</v>
      </c>
      <c r="C8" s="10">
        <v>0</v>
      </c>
      <c r="D8" s="10"/>
      <c r="E8" s="10">
        <v>0</v>
      </c>
      <c r="F8" s="10"/>
      <c r="G8" s="10">
        <v>-1598800</v>
      </c>
      <c r="H8" s="10"/>
      <c r="I8" s="10">
        <f>C8+E8+G8</f>
        <v>-1598800</v>
      </c>
      <c r="K8" s="6">
        <f>I8/$I$15</f>
        <v>2.8994048891308883E-5</v>
      </c>
      <c r="M8" s="3">
        <v>0</v>
      </c>
      <c r="O8" s="10">
        <v>0</v>
      </c>
      <c r="P8" s="10"/>
      <c r="Q8" s="10">
        <v>-1598800</v>
      </c>
      <c r="R8" s="10"/>
      <c r="S8" s="10">
        <f>M8+O8+Q8</f>
        <v>-1598800</v>
      </c>
      <c r="U8" s="6">
        <f>S8/$S$15</f>
        <v>8.0097170522675931E-6</v>
      </c>
    </row>
    <row r="9" spans="1:21">
      <c r="A9" s="9" t="s">
        <v>18</v>
      </c>
      <c r="C9" s="10">
        <v>0</v>
      </c>
      <c r="D9" s="10"/>
      <c r="E9" s="10">
        <v>-3463581189</v>
      </c>
      <c r="F9" s="10"/>
      <c r="G9" s="10">
        <v>-964546808</v>
      </c>
      <c r="H9" s="10"/>
      <c r="I9" s="10">
        <f t="shared" ref="I9:I14" si="0">C9+E9+G9</f>
        <v>-4428127997</v>
      </c>
      <c r="K9" s="6">
        <f t="shared" ref="K9:K14" si="1">I9/$I$15</f>
        <v>8.0303577459339304E-2</v>
      </c>
      <c r="M9" s="3">
        <v>0</v>
      </c>
      <c r="O9" s="10">
        <v>-24103550131</v>
      </c>
      <c r="P9" s="10"/>
      <c r="Q9" s="10">
        <v>-1101310732</v>
      </c>
      <c r="R9" s="10"/>
      <c r="S9" s="10">
        <f t="shared" ref="S9:S14" si="2">M9+O9+Q9</f>
        <v>-25204860863</v>
      </c>
      <c r="U9" s="6">
        <f t="shared" ref="U9:U14" si="3">S9/$S$15</f>
        <v>0.12627208147010455</v>
      </c>
    </row>
    <row r="10" spans="1:21">
      <c r="A10" s="9" t="s">
        <v>17</v>
      </c>
      <c r="C10" s="10">
        <v>0</v>
      </c>
      <c r="D10" s="10"/>
      <c r="E10" s="10">
        <v>-20809914995</v>
      </c>
      <c r="F10" s="10"/>
      <c r="G10" s="10">
        <v>-1186785707</v>
      </c>
      <c r="H10" s="10"/>
      <c r="I10" s="10">
        <f t="shared" si="0"/>
        <v>-21996700702</v>
      </c>
      <c r="K10" s="6">
        <f t="shared" si="1"/>
        <v>0.39890756542486638</v>
      </c>
      <c r="M10" s="3">
        <v>0</v>
      </c>
      <c r="O10" s="10">
        <v>-61537539168</v>
      </c>
      <c r="P10" s="10"/>
      <c r="Q10" s="10">
        <v>-1632949721</v>
      </c>
      <c r="R10" s="10"/>
      <c r="S10" s="10">
        <f t="shared" si="2"/>
        <v>-63170488889</v>
      </c>
      <c r="U10" s="6">
        <f t="shared" si="3"/>
        <v>0.31647344386684001</v>
      </c>
    </row>
    <row r="11" spans="1:21">
      <c r="A11" s="9" t="s">
        <v>16</v>
      </c>
      <c r="C11" s="10">
        <v>0</v>
      </c>
      <c r="D11" s="10"/>
      <c r="E11" s="10">
        <v>-12757570660</v>
      </c>
      <c r="F11" s="10"/>
      <c r="G11" s="10">
        <v>-8193835223</v>
      </c>
      <c r="H11" s="10"/>
      <c r="I11" s="10">
        <f t="shared" si="0"/>
        <v>-20951405883</v>
      </c>
      <c r="K11" s="6">
        <f t="shared" si="1"/>
        <v>0.37995126752149022</v>
      </c>
      <c r="M11" s="3">
        <v>0</v>
      </c>
      <c r="O11" s="10">
        <v>-75112783524</v>
      </c>
      <c r="P11" s="10"/>
      <c r="Q11" s="10">
        <v>-14136681683</v>
      </c>
      <c r="R11" s="10"/>
      <c r="S11" s="10">
        <f t="shared" si="2"/>
        <v>-89249465207</v>
      </c>
      <c r="U11" s="6">
        <f t="shared" si="3"/>
        <v>0.44712469563064244</v>
      </c>
    </row>
    <row r="12" spans="1:21">
      <c r="A12" s="9" t="s">
        <v>20</v>
      </c>
      <c r="C12" s="10">
        <v>0</v>
      </c>
      <c r="D12" s="10"/>
      <c r="E12" s="10">
        <v>-3708593792</v>
      </c>
      <c r="F12" s="10"/>
      <c r="G12" s="10">
        <v>-2468708</v>
      </c>
      <c r="H12" s="10"/>
      <c r="I12" s="10">
        <f t="shared" si="0"/>
        <v>-3711062500</v>
      </c>
      <c r="K12" s="6">
        <f t="shared" si="1"/>
        <v>6.7299679486929553E-2</v>
      </c>
      <c r="M12" s="3">
        <v>0</v>
      </c>
      <c r="O12" s="10">
        <v>-3708593792</v>
      </c>
      <c r="P12" s="10"/>
      <c r="Q12" s="10">
        <v>-2468708</v>
      </c>
      <c r="R12" s="10"/>
      <c r="S12" s="10">
        <f>M12+O12+Q12</f>
        <v>-3711062500</v>
      </c>
      <c r="U12" s="6">
        <f t="shared" si="3"/>
        <v>1.8591794213335504E-2</v>
      </c>
    </row>
    <row r="13" spans="1:21">
      <c r="A13" s="9" t="s">
        <v>19</v>
      </c>
      <c r="C13" s="10">
        <v>0</v>
      </c>
      <c r="D13" s="10"/>
      <c r="E13" s="10">
        <v>-2491655119</v>
      </c>
      <c r="F13" s="10"/>
      <c r="G13" s="10">
        <v>-1936897400</v>
      </c>
      <c r="H13" s="10"/>
      <c r="I13" s="10">
        <f t="shared" si="0"/>
        <v>-4428552519</v>
      </c>
      <c r="K13" s="6">
        <f t="shared" si="1"/>
        <v>8.0311276115596145E-2</v>
      </c>
      <c r="M13" s="3">
        <v>0</v>
      </c>
      <c r="O13" s="10">
        <v>-9845579281</v>
      </c>
      <c r="P13" s="10"/>
      <c r="Q13" s="10">
        <v>-2551958416</v>
      </c>
      <c r="R13" s="10"/>
      <c r="S13" s="10">
        <f t="shared" si="2"/>
        <v>-12397537697</v>
      </c>
      <c r="U13" s="6">
        <f t="shared" si="3"/>
        <v>6.2109562858263197E-2</v>
      </c>
    </row>
    <row r="14" spans="1:21">
      <c r="A14" s="9" t="s">
        <v>15</v>
      </c>
      <c r="C14" s="10">
        <v>0</v>
      </c>
      <c r="D14" s="10"/>
      <c r="E14" s="10">
        <v>5911242521</v>
      </c>
      <c r="F14" s="10"/>
      <c r="G14" s="10">
        <v>-5536144400</v>
      </c>
      <c r="H14" s="10"/>
      <c r="I14" s="10">
        <f t="shared" si="0"/>
        <v>375098121</v>
      </c>
      <c r="K14" s="6">
        <f t="shared" si="1"/>
        <v>-6.8023600571128938E-3</v>
      </c>
      <c r="M14" s="3">
        <v>0</v>
      </c>
      <c r="O14" s="10">
        <v>0</v>
      </c>
      <c r="P14" s="10"/>
      <c r="Q14" s="10">
        <v>-5872536419</v>
      </c>
      <c r="R14" s="10"/>
      <c r="S14" s="10">
        <f t="shared" si="2"/>
        <v>-5872536419</v>
      </c>
      <c r="U14" s="6">
        <f t="shared" si="3"/>
        <v>2.9420412243762049E-2</v>
      </c>
    </row>
    <row r="15" spans="1:21" ht="24.75" thickBot="1">
      <c r="A15" s="9"/>
      <c r="C15" s="11">
        <f>SUM(C8:C14)</f>
        <v>0</v>
      </c>
      <c r="E15" s="11">
        <f>SUM(E8:E14)</f>
        <v>-37320073234</v>
      </c>
      <c r="G15" s="11">
        <f>SUM(G8:G14)</f>
        <v>-17822277046</v>
      </c>
      <c r="I15" s="11">
        <f>SUM(I8:I14)</f>
        <v>-55142350280</v>
      </c>
      <c r="K15" s="8">
        <f>SUM(K8:K14)</f>
        <v>1</v>
      </c>
      <c r="M15" s="5">
        <f>SUM(M8:M14)</f>
        <v>0</v>
      </c>
      <c r="O15" s="11">
        <f>SUM(O8:O14)</f>
        <v>-174308045896</v>
      </c>
      <c r="Q15" s="11">
        <f>SUM(Q8:Q14)</f>
        <v>-25299504479</v>
      </c>
      <c r="S15" s="11">
        <f>SUM(S8:S14)</f>
        <v>-199607550375</v>
      </c>
      <c r="U15" s="7">
        <f>SUM(U8:U14)</f>
        <v>1</v>
      </c>
    </row>
    <row r="16" spans="1:21" ht="24.75" thickTop="1">
      <c r="A16" s="9"/>
      <c r="C16" s="10"/>
      <c r="E16" s="10"/>
      <c r="G16" s="10"/>
      <c r="O16" s="10"/>
      <c r="Q16" s="10"/>
    </row>
  </sheetData>
  <mergeCells count="16">
    <mergeCell ref="A4:U4"/>
    <mergeCell ref="A3:U3"/>
    <mergeCell ref="A2:U2"/>
    <mergeCell ref="S7"/>
    <mergeCell ref="U7"/>
    <mergeCell ref="M6:U6"/>
    <mergeCell ref="K7"/>
    <mergeCell ref="C6:K6"/>
    <mergeCell ref="M7"/>
    <mergeCell ref="O7"/>
    <mergeCell ref="Q7"/>
    <mergeCell ref="A6:A7"/>
    <mergeCell ref="C7"/>
    <mergeCell ref="E7"/>
    <mergeCell ref="G7"/>
    <mergeCell ref="I7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2:Q11"/>
  <sheetViews>
    <sheetView rightToLeft="1" workbookViewId="0">
      <selection activeCell="K19" sqref="K19"/>
    </sheetView>
  </sheetViews>
  <sheetFormatPr defaultRowHeight="24"/>
  <cols>
    <col min="1" max="1" width="31.42578125" style="1" bestFit="1" customWidth="1"/>
    <col min="2" max="2" width="1" style="1" customWidth="1"/>
    <col min="3" max="3" width="18.140625" style="1" bestFit="1" customWidth="1"/>
    <col min="4" max="4" width="1" style="1" customWidth="1"/>
    <col min="5" max="5" width="19.42578125" style="1" bestFit="1" customWidth="1"/>
    <col min="6" max="6" width="1" style="1" customWidth="1"/>
    <col min="7" max="7" width="14.140625" style="1" bestFit="1" customWidth="1"/>
    <col min="8" max="8" width="1" style="1" customWidth="1"/>
    <col min="9" max="9" width="12.42578125" style="1" bestFit="1" customWidth="1"/>
    <col min="10" max="10" width="1" style="1" customWidth="1"/>
    <col min="11" max="11" width="18.140625" style="1" bestFit="1" customWidth="1"/>
    <col min="12" max="12" width="1" style="1" customWidth="1"/>
    <col min="13" max="13" width="19.42578125" style="1" bestFit="1" customWidth="1"/>
    <col min="14" max="14" width="1" style="1" customWidth="1"/>
    <col min="15" max="15" width="14.28515625" style="1" bestFit="1" customWidth="1"/>
    <col min="16" max="16" width="1" style="1" customWidth="1"/>
    <col min="17" max="17" width="14.28515625" style="1" bestFit="1" customWidth="1"/>
    <col min="18" max="18" width="1" style="1" customWidth="1"/>
    <col min="19" max="19" width="9.140625" style="1" customWidth="1"/>
    <col min="20" max="16384" width="9.140625" style="1"/>
  </cols>
  <sheetData>
    <row r="2" spans="1:17" ht="24.75">
      <c r="A2" s="14" t="s">
        <v>0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</row>
    <row r="3" spans="1:17" ht="24.75">
      <c r="A3" s="14" t="s">
        <v>51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</row>
    <row r="4" spans="1:17" ht="24.75">
      <c r="A4" s="14" t="s">
        <v>2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</row>
    <row r="6" spans="1:17" ht="24.75">
      <c r="A6" s="12" t="s">
        <v>55</v>
      </c>
      <c r="C6" s="13" t="s">
        <v>53</v>
      </c>
      <c r="D6" s="13" t="s">
        <v>53</v>
      </c>
      <c r="E6" s="13" t="s">
        <v>53</v>
      </c>
      <c r="F6" s="13" t="s">
        <v>53</v>
      </c>
      <c r="G6" s="13" t="s">
        <v>53</v>
      </c>
      <c r="H6" s="13" t="s">
        <v>53</v>
      </c>
      <c r="I6" s="13" t="s">
        <v>53</v>
      </c>
      <c r="K6" s="13" t="s">
        <v>54</v>
      </c>
      <c r="L6" s="13" t="s">
        <v>54</v>
      </c>
      <c r="M6" s="13" t="s">
        <v>54</v>
      </c>
      <c r="N6" s="13" t="s">
        <v>54</v>
      </c>
      <c r="O6" s="13" t="s">
        <v>54</v>
      </c>
      <c r="P6" s="13" t="s">
        <v>54</v>
      </c>
      <c r="Q6" s="13" t="s">
        <v>54</v>
      </c>
    </row>
    <row r="7" spans="1:17" ht="24.75">
      <c r="A7" s="13" t="s">
        <v>55</v>
      </c>
      <c r="C7" s="13" t="s">
        <v>70</v>
      </c>
      <c r="E7" s="13" t="s">
        <v>67</v>
      </c>
      <c r="G7" s="13" t="s">
        <v>68</v>
      </c>
      <c r="I7" s="13" t="s">
        <v>71</v>
      </c>
      <c r="K7" s="13" t="s">
        <v>70</v>
      </c>
      <c r="M7" s="13" t="s">
        <v>67</v>
      </c>
      <c r="O7" s="13" t="s">
        <v>68</v>
      </c>
      <c r="Q7" s="13" t="s">
        <v>71</v>
      </c>
    </row>
    <row r="8" spans="1:17">
      <c r="A8" s="1" t="s">
        <v>65</v>
      </c>
      <c r="C8" s="3">
        <v>0</v>
      </c>
      <c r="E8" s="3">
        <v>0</v>
      </c>
      <c r="G8" s="3">
        <v>0</v>
      </c>
      <c r="I8" s="3">
        <f>C8+E8+G8</f>
        <v>0</v>
      </c>
      <c r="K8" s="3">
        <v>0</v>
      </c>
      <c r="M8" s="3">
        <v>0</v>
      </c>
      <c r="O8" s="3">
        <v>1007521597</v>
      </c>
      <c r="Q8" s="3">
        <f>K8+M8+O8</f>
        <v>1007521597</v>
      </c>
    </row>
    <row r="9" spans="1:17">
      <c r="A9" s="1" t="s">
        <v>31</v>
      </c>
      <c r="C9" s="3">
        <v>249848238</v>
      </c>
      <c r="E9" s="3">
        <v>0</v>
      </c>
      <c r="G9" s="3">
        <v>0</v>
      </c>
      <c r="I9" s="3">
        <f>C9+E9+G9</f>
        <v>249848238</v>
      </c>
      <c r="K9" s="3">
        <v>1461557619</v>
      </c>
      <c r="M9" s="3">
        <v>551181581</v>
      </c>
      <c r="O9" s="3">
        <v>0</v>
      </c>
      <c r="Q9" s="3">
        <f>K9+M9+O9</f>
        <v>2012739200</v>
      </c>
    </row>
    <row r="10" spans="1:17" ht="24.75" thickBot="1">
      <c r="C10" s="5">
        <f>SUM(C8:C9)</f>
        <v>249848238</v>
      </c>
      <c r="E10" s="5">
        <f>SUM(E8:E9)</f>
        <v>0</v>
      </c>
      <c r="G10" s="5">
        <f>SUM(G8:G9)</f>
        <v>0</v>
      </c>
      <c r="I10" s="5">
        <f>SUM(I8:I9)</f>
        <v>249848238</v>
      </c>
      <c r="K10" s="5">
        <f>SUM(K8:K9)</f>
        <v>1461557619</v>
      </c>
      <c r="M10" s="5">
        <f>SUM(M8:M9)</f>
        <v>551181581</v>
      </c>
      <c r="O10" s="5">
        <f>SUM(O8:O9)</f>
        <v>1007521597</v>
      </c>
      <c r="Q10" s="5">
        <f>SUM(Q8:Q9)</f>
        <v>3020260797</v>
      </c>
    </row>
    <row r="11" spans="1:17" ht="24.75" thickTop="1">
      <c r="C11" s="3"/>
      <c r="K11" s="3"/>
      <c r="M11" s="3"/>
      <c r="O11" s="3"/>
    </row>
  </sheetData>
  <mergeCells count="14">
    <mergeCell ref="A4:Q4"/>
    <mergeCell ref="A3:Q3"/>
    <mergeCell ref="A2:Q2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سهام</vt:lpstr>
      <vt:lpstr>اوراق مشارکت</vt:lpstr>
      <vt:lpstr>سپرده</vt:lpstr>
      <vt:lpstr>جمع درآمدها</vt:lpstr>
      <vt:lpstr>سود اوراق بهادار و سپرده بانکی</vt:lpstr>
      <vt:lpstr>درآمد ناشی از تغییر قیمت اوراق</vt:lpstr>
      <vt:lpstr>درآمد ناشی از فروش</vt:lpstr>
      <vt:lpstr>سرمایه‌گذاری در سهام</vt:lpstr>
      <vt:lpstr>سرمایه‌گذاری در اوراق بهادار</vt:lpstr>
      <vt:lpstr>درآمد سپرده بانکی</vt:lpstr>
      <vt:lpstr>سایر درآمدها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Ghayouri, Ali</dc:creator>
  <cp:lastModifiedBy>Ali Ghayouri</cp:lastModifiedBy>
  <dcterms:created xsi:type="dcterms:W3CDTF">2022-02-23T13:17:34Z</dcterms:created>
  <dcterms:modified xsi:type="dcterms:W3CDTF">2022-02-27T04:52:08Z</dcterms:modified>
</cp:coreProperties>
</file>