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مهر\"/>
    </mc:Choice>
  </mc:AlternateContent>
  <xr:revisionPtr revIDLastSave="0" documentId="13_ncr:1_{4E310342-9CBF-4C6F-9D31-70CCE14EFF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" i="11" l="1"/>
  <c r="I8" i="11"/>
  <c r="Y14" i="1"/>
  <c r="M13" i="11"/>
  <c r="K13" i="11"/>
  <c r="C11" i="15"/>
  <c r="E8" i="15" s="1"/>
  <c r="E10" i="15"/>
  <c r="E7" i="15"/>
  <c r="C10" i="15"/>
  <c r="C9" i="15"/>
  <c r="C8" i="15"/>
  <c r="C7" i="15"/>
  <c r="K9" i="13"/>
  <c r="K8" i="13"/>
  <c r="G9" i="13"/>
  <c r="G8" i="13"/>
  <c r="K10" i="13"/>
  <c r="I10" i="13"/>
  <c r="G10" i="13"/>
  <c r="E10" i="13"/>
  <c r="C10" i="12"/>
  <c r="G10" i="12"/>
  <c r="E10" i="12"/>
  <c r="K10" i="12"/>
  <c r="M10" i="12"/>
  <c r="Q10" i="12"/>
  <c r="Q9" i="12"/>
  <c r="Q8" i="12"/>
  <c r="I9" i="12"/>
  <c r="I8" i="12"/>
  <c r="I10" i="12" s="1"/>
  <c r="O10" i="12"/>
  <c r="S9" i="11"/>
  <c r="S10" i="11"/>
  <c r="S11" i="11"/>
  <c r="S12" i="11"/>
  <c r="S13" i="11" s="1"/>
  <c r="U10" i="11" s="1"/>
  <c r="I9" i="11"/>
  <c r="I10" i="11"/>
  <c r="I11" i="11"/>
  <c r="I13" i="11" s="1"/>
  <c r="K9" i="11" s="1"/>
  <c r="I12" i="11"/>
  <c r="C13" i="11"/>
  <c r="E13" i="11"/>
  <c r="G13" i="11"/>
  <c r="Q13" i="11"/>
  <c r="O13" i="11"/>
  <c r="E13" i="10"/>
  <c r="G13" i="10"/>
  <c r="I13" i="10"/>
  <c r="M13" i="10"/>
  <c r="O13" i="10"/>
  <c r="Q13" i="10"/>
  <c r="Q9" i="10"/>
  <c r="Q10" i="10"/>
  <c r="Q11" i="10"/>
  <c r="Q12" i="10"/>
  <c r="Q8" i="10"/>
  <c r="I9" i="10"/>
  <c r="I10" i="10"/>
  <c r="I11" i="10"/>
  <c r="I12" i="10"/>
  <c r="I8" i="10"/>
  <c r="I8" i="9"/>
  <c r="Q9" i="9"/>
  <c r="Q10" i="9"/>
  <c r="Q15" i="9" s="1"/>
  <c r="Q11" i="9"/>
  <c r="Q12" i="9"/>
  <c r="Q13" i="9"/>
  <c r="Q14" i="9"/>
  <c r="Q8" i="9"/>
  <c r="I9" i="9"/>
  <c r="I10" i="9"/>
  <c r="I11" i="9"/>
  <c r="I12" i="9"/>
  <c r="I13" i="9"/>
  <c r="I14" i="9"/>
  <c r="E15" i="9"/>
  <c r="G15" i="9"/>
  <c r="M15" i="9"/>
  <c r="O15" i="9"/>
  <c r="L16" i="7"/>
  <c r="M11" i="7"/>
  <c r="O11" i="7"/>
  <c r="S11" i="7"/>
  <c r="Q11" i="7"/>
  <c r="K11" i="7"/>
  <c r="K10" i="6"/>
  <c r="S10" i="6"/>
  <c r="M10" i="6"/>
  <c r="O10" i="6"/>
  <c r="Q10" i="6"/>
  <c r="AA11" i="3"/>
  <c r="AK11" i="3"/>
  <c r="AI11" i="3"/>
  <c r="AG11" i="3"/>
  <c r="W11" i="3"/>
  <c r="S11" i="3"/>
  <c r="Q11" i="3"/>
  <c r="E14" i="1"/>
  <c r="G14" i="1"/>
  <c r="K14" i="1"/>
  <c r="O14" i="1"/>
  <c r="U14" i="1"/>
  <c r="W14" i="1"/>
  <c r="E9" i="15" l="1"/>
  <c r="E11" i="15" s="1"/>
  <c r="G11" i="15" s="1"/>
  <c r="K12" i="11"/>
  <c r="U12" i="11"/>
  <c r="U9" i="11"/>
  <c r="U11" i="11"/>
  <c r="U8" i="11"/>
  <c r="K11" i="11"/>
  <c r="K10" i="11"/>
  <c r="K8" i="11"/>
  <c r="I15" i="9"/>
  <c r="U13" i="11" l="1"/>
</calcChain>
</file>

<file path=xl/sharedStrings.xml><?xml version="1.0" encoding="utf-8"?>
<sst xmlns="http://schemas.openxmlformats.org/spreadsheetml/2006/main" count="396" uniqueCount="85">
  <si>
    <t>صندوق سرمایه‌گذاری در اوراق بهادار مبتنی بر سکه طلای مفید</t>
  </si>
  <si>
    <t>صورت وضعیت پورتفوی</t>
  </si>
  <si>
    <t>برای ماه منتهی به 1400/07/30</t>
  </si>
  <si>
    <t>نام شرکت</t>
  </si>
  <si>
    <t>1400/06/31</t>
  </si>
  <si>
    <t>تغییرات طی دوره</t>
  </si>
  <si>
    <t>1400/07/30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</si>
  <si>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</si>
  <si>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</si>
  <si>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</si>
  <si>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</si>
  <si>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</si>
  <si>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</si>
  <si>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</si>
  <si>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</si>
  <si>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سکه تمام بهارتحویل1روزه آینده</t>
  </si>
  <si>
    <t>سکه تمام بهارتحویلی 1روزه رفاه</t>
  </si>
  <si>
    <t>سکه تمام بهارتحویلی 1روزه ملت</t>
  </si>
  <si>
    <t>سکه تمام بهارتحویلی1روز صادرات</t>
  </si>
  <si>
    <t>سکه تمام بهارتحویلی1روزه سامان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</si>
  <si>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</si>
  <si>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</si>
  <si>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</si>
  <si>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</si>
  <si>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</si>
  <si>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</si>
  <si>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</si>
  <si>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</si>
  <si>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</si>
  <si>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اسنادخزانه-م11بودجه98-001013</t>
  </si>
  <si>
    <t>بله</t>
  </si>
  <si>
    <t>1398/07/09</t>
  </si>
  <si>
    <t>1400/10/13</t>
  </si>
  <si>
    <t>صکوک اجاره مخابرات-3 ماهه 16%</t>
  </si>
  <si>
    <t>1397/02/30</t>
  </si>
  <si>
    <t>1401/02/30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</si>
  <si>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</si>
  <si>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</si>
  <si>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</si>
  <si>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</si>
  <si>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</si>
  <si>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</si>
  <si>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</si>
  <si>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</si>
  <si>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</si>
  <si>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</si>
  <si>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8397235391</t>
  </si>
  <si>
    <t>سپرده کوتاه مدت</t>
  </si>
  <si>
    <t>1397/03/19</t>
  </si>
  <si>
    <t>بانک پاسارگاد هفت تیر</t>
  </si>
  <si>
    <t>207-8100-16622166-1</t>
  </si>
  <si>
    <t>1399/07/05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</si>
  <si>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</si>
  <si>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</si>
  <si>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</si>
  <si>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</si>
  <si>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</si>
  <si>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</si>
  <si>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</si>
  <si>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</si>
  <si>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</si>
  <si>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</si>
  <si>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</si>
  <si>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</si>
  <si>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</si>
  <si>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</si>
  <si>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</si>
  <si>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</si>
  <si>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</si>
  <si>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</si>
  <si>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</si>
  <si>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</si>
  <si>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</si>
  <si>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</si>
  <si>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</si>
  <si>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</si>
  <si>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</si>
  <si>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</si>
  <si>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</si>
  <si>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</si>
  <si>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</si>
  <si>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1400/07/01</t>
  </si>
  <si>
    <t>-</t>
  </si>
  <si>
    <t xml:space="preserve">از ابتدای سال مالی 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</si>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</sst>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name val="Calibri"/>
    </font>
    <font>
      <sz val="11"/>
      <name val="Calibri"/>
    </font>
    <font>
      <b/>
      <sz val="16"/>
      <color rgb="FF000000"/>
      <name val="B Mitra"/>
      <charset val="178"/>
    </font>
    <font>
      <sz val="16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0" fontId="3" fillId="0" borderId="2" xfId="2" applyNumberFormat="1" applyFont="1" applyBorder="1" applyAlignment="1">
      <alignment horizontal="center"/>
    </xf>
    <xf numFmtId="0" fontId="3" fillId="0" borderId="1" xfId="0" applyFont="1" applyBorder="1"/>
    <xf numFmtId="164" fontId="3" fillId="0" borderId="0" xfId="1" applyNumberFormat="1" applyFont="1"/>
    <xf numFmtId="10" fontId="3" fillId="0" borderId="0" xfId="2" applyNumberFormat="1" applyFont="1" applyAlignment="1">
      <alignment horizontal="center"/>
    </xf>
    <xf numFmtId="3" fontId="3" fillId="0" borderId="2" xfId="0" applyNumberFormat="1" applyFont="1" applyBorder="1"/>
    <xf numFmtId="37" fontId="3" fillId="0" borderId="2" xfId="0" applyNumberFormat="1" applyFont="1" applyBorder="1" applyAlignment="1">
      <alignment horizontal="center"/>
    </xf>
    <xf numFmtId="37" fontId="3" fillId="0" borderId="0" xfId="0" applyNumberFormat="1" applyFont="1"/>
    <xf numFmtId="0" fontId="3" fillId="0" borderId="0" xfId="0" applyFont="1" applyBorder="1"/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533400</xdr:colOff>
      <xdr:row>16</xdr:row>
      <xdr:rowOff>128587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2C6A77C-86A0-4BA4-A181-998811082D57}"/>
            </a:ext>
          </a:extLst>
        </xdr:cNvPr>
        <xdr:cNvSpPr txBox="1"/>
      </xdr:nvSpPr>
      <xdr:spPr>
        <a:xfrm>
          <a:off x="9979228135" y="31765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r" rtl="1"/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</xdr:row>
          <xdr:rowOff>0</xdr:rowOff>
        </xdr:from>
        <xdr:to>
          <xdr:col>13</xdr:col>
          <xdr:colOff>127000</xdr:colOff>
          <xdr:row>34</xdr:row>
          <xdr:rowOff>142875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B440A534-3D7A-4E65-84A3-F4E547C303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92717-569F-41BA-A685-BFF9753521A4}">
  <dimension ref="A1"/>
  <sheetViews>
    <sheetView rightToLeft="1" tabSelected="1" view="pageBreakPreview" zoomScale="60" zoomScaleNormal="100" workbookViewId="0">
      <selection activeCell="I19" sqref="I19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6" r:id="rId4">
          <objectPr defaultSize="0" autoPict="0" r:id="rId5">
            <anchor moveWithCells="1">
              <from>
                <xdr:col>1</xdr:col>
                <xdr:colOff>47625</xdr:colOff>
                <xdr:row>1</xdr:row>
                <xdr:rowOff>0</xdr:rowOff>
              </from>
              <to>
                <xdr:col>13</xdr:col>
                <xdr:colOff>123825</xdr:colOff>
                <xdr:row>34</xdr:row>
                <xdr:rowOff>142875</xdr:rowOff>
              </to>
            </anchor>
          </objectPr>
        </oleObject>
      </mc:Choice>
      <mc:Fallback>
        <oleObject progId="Document" shapeId="1026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1"/>
  <sheetViews>
    <sheetView rightToLeft="1" workbookViewId="0">
      <selection activeCell="I18" sqref="I18"/>
    </sheetView>
  </sheetViews>
  <sheetFormatPr defaultRowHeight="24" x14ac:dyDescent="0.55000000000000004"/>
  <cols>
    <col min="1" max="1" width="31.4257812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4.140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 x14ac:dyDescent="0.55000000000000004">
      <c r="A3" s="21" t="s">
        <v>52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 x14ac:dyDescent="0.55000000000000004">
      <c r="A6" s="19" t="s">
        <v>56</v>
      </c>
      <c r="C6" s="20" t="s">
        <v>54</v>
      </c>
      <c r="D6" s="20" t="s">
        <v>54</v>
      </c>
      <c r="E6" s="20" t="s">
        <v>54</v>
      </c>
      <c r="F6" s="20" t="s">
        <v>54</v>
      </c>
      <c r="G6" s="20" t="s">
        <v>54</v>
      </c>
      <c r="H6" s="20" t="s">
        <v>54</v>
      </c>
      <c r="I6" s="20" t="s">
        <v>54</v>
      </c>
      <c r="K6" s="20" t="s">
        <v>55</v>
      </c>
      <c r="L6" s="20" t="s">
        <v>55</v>
      </c>
      <c r="M6" s="20" t="s">
        <v>55</v>
      </c>
      <c r="N6" s="20" t="s">
        <v>55</v>
      </c>
      <c r="O6" s="20" t="s">
        <v>55</v>
      </c>
      <c r="P6" s="20" t="s">
        <v>55</v>
      </c>
      <c r="Q6" s="20" t="s">
        <v>55</v>
      </c>
    </row>
    <row r="7" spans="1:17" ht="24.75" x14ac:dyDescent="0.55000000000000004">
      <c r="A7" s="20" t="s">
        <v>56</v>
      </c>
      <c r="C7" s="20" t="s">
        <v>70</v>
      </c>
      <c r="E7" s="20" t="s">
        <v>67</v>
      </c>
      <c r="G7" s="20" t="s">
        <v>68</v>
      </c>
      <c r="I7" s="20" t="s">
        <v>71</v>
      </c>
      <c r="K7" s="20" t="s">
        <v>70</v>
      </c>
      <c r="M7" s="20" t="s">
        <v>67</v>
      </c>
      <c r="O7" s="20" t="s">
        <v>68</v>
      </c>
      <c r="Q7" s="20" t="s">
        <v>71</v>
      </c>
    </row>
    <row r="8" spans="1:17" x14ac:dyDescent="0.55000000000000004">
      <c r="A8" s="1" t="s">
        <v>33</v>
      </c>
      <c r="C8" s="4">
        <v>244410712</v>
      </c>
      <c r="D8" s="5"/>
      <c r="E8" s="4">
        <v>27744971</v>
      </c>
      <c r="F8" s="5"/>
      <c r="G8" s="4">
        <v>0</v>
      </c>
      <c r="H8" s="5"/>
      <c r="I8" s="4">
        <f>C8+E8+G8</f>
        <v>272155683</v>
      </c>
      <c r="J8" s="5"/>
      <c r="K8" s="4">
        <v>489311262</v>
      </c>
      <c r="L8" s="5"/>
      <c r="M8" s="4">
        <v>369914441</v>
      </c>
      <c r="N8" s="5"/>
      <c r="O8" s="4">
        <v>0</v>
      </c>
      <c r="P8" s="5"/>
      <c r="Q8" s="4">
        <f>K8+M8+O8</f>
        <v>859225703</v>
      </c>
    </row>
    <row r="9" spans="1:17" x14ac:dyDescent="0.55000000000000004">
      <c r="A9" s="1" t="s">
        <v>29</v>
      </c>
      <c r="C9" s="4">
        <v>0</v>
      </c>
      <c r="D9" s="5"/>
      <c r="E9" s="4">
        <v>210396859</v>
      </c>
      <c r="F9" s="5"/>
      <c r="G9" s="4">
        <v>0</v>
      </c>
      <c r="H9" s="5"/>
      <c r="I9" s="4">
        <f>C9+E9+G9</f>
        <v>210396859</v>
      </c>
      <c r="J9" s="5"/>
      <c r="K9" s="4">
        <v>0</v>
      </c>
      <c r="L9" s="5"/>
      <c r="M9" s="4">
        <v>389884322</v>
      </c>
      <c r="N9" s="5"/>
      <c r="O9" s="4">
        <v>0</v>
      </c>
      <c r="P9" s="5"/>
      <c r="Q9" s="4">
        <f>K9+M9+O9</f>
        <v>389884322</v>
      </c>
    </row>
    <row r="10" spans="1:17" ht="24.75" thickBot="1" x14ac:dyDescent="0.6">
      <c r="C10" s="7">
        <f>SUM(C8:C9)</f>
        <v>244410712</v>
      </c>
      <c r="D10" s="5"/>
      <c r="E10" s="7">
        <f>SUM(E8:E9)</f>
        <v>238141830</v>
      </c>
      <c r="F10" s="5"/>
      <c r="G10" s="7">
        <f>SUM(G8:G9)</f>
        <v>0</v>
      </c>
      <c r="H10" s="5"/>
      <c r="I10" s="7">
        <f>SUM(I8:I9)</f>
        <v>482552542</v>
      </c>
      <c r="J10" s="5"/>
      <c r="K10" s="7">
        <f>SUM(K8:K9)</f>
        <v>489311262</v>
      </c>
      <c r="L10" s="5"/>
      <c r="M10" s="7">
        <f>SUM(M8:M9)</f>
        <v>759798763</v>
      </c>
      <c r="N10" s="5"/>
      <c r="O10" s="7">
        <f>SUM(O8:O9)</f>
        <v>0</v>
      </c>
      <c r="P10" s="5"/>
      <c r="Q10" s="7">
        <f>SUM(Q8:Q9)</f>
        <v>1249110025</v>
      </c>
    </row>
    <row r="11" spans="1:17" ht="24.75" thickTop="1" x14ac:dyDescent="0.55000000000000004">
      <c r="C11" s="3"/>
      <c r="E11" s="16"/>
      <c r="K11" s="3"/>
      <c r="M11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I20" sqref="I20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.75" x14ac:dyDescent="0.55000000000000004">
      <c r="A3" s="21" t="s">
        <v>52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6" spans="1:11" ht="24.75" x14ac:dyDescent="0.55000000000000004">
      <c r="A6" s="20" t="s">
        <v>72</v>
      </c>
      <c r="B6" s="20" t="s">
        <v>72</v>
      </c>
      <c r="C6" s="20" t="s">
        <v>72</v>
      </c>
      <c r="E6" s="20" t="s">
        <v>54</v>
      </c>
      <c r="F6" s="20" t="s">
        <v>54</v>
      </c>
      <c r="G6" s="20" t="s">
        <v>54</v>
      </c>
      <c r="I6" s="20" t="s">
        <v>55</v>
      </c>
      <c r="J6" s="20" t="s">
        <v>55</v>
      </c>
      <c r="K6" s="20" t="s">
        <v>55</v>
      </c>
    </row>
    <row r="7" spans="1:11" ht="24.75" x14ac:dyDescent="0.55000000000000004">
      <c r="A7" s="20" t="s">
        <v>73</v>
      </c>
      <c r="C7" s="20" t="s">
        <v>39</v>
      </c>
      <c r="E7" s="20" t="s">
        <v>74</v>
      </c>
      <c r="G7" s="20" t="s">
        <v>75</v>
      </c>
      <c r="I7" s="20" t="s">
        <v>74</v>
      </c>
      <c r="K7" s="20" t="s">
        <v>75</v>
      </c>
    </row>
    <row r="8" spans="1:11" x14ac:dyDescent="0.55000000000000004">
      <c r="A8" s="1" t="s">
        <v>45</v>
      </c>
      <c r="C8" s="5" t="s">
        <v>46</v>
      </c>
      <c r="E8" s="4">
        <v>140312807</v>
      </c>
      <c r="F8" s="5"/>
      <c r="G8" s="13">
        <f>E8/$E$10</f>
        <v>0.74829184112038938</v>
      </c>
      <c r="H8" s="5"/>
      <c r="I8" s="4">
        <v>290811218</v>
      </c>
      <c r="J8" s="5"/>
      <c r="K8" s="13">
        <f>I8/$I$10</f>
        <v>0.76185463947189791</v>
      </c>
    </row>
    <row r="9" spans="1:11" x14ac:dyDescent="0.55000000000000004">
      <c r="A9" s="1" t="s">
        <v>49</v>
      </c>
      <c r="C9" s="5" t="s">
        <v>50</v>
      </c>
      <c r="E9" s="4">
        <v>47198000</v>
      </c>
      <c r="F9" s="5"/>
      <c r="G9" s="13">
        <f>E9/$E$10</f>
        <v>0.25170815887961062</v>
      </c>
      <c r="H9" s="5"/>
      <c r="I9" s="4">
        <v>90903617</v>
      </c>
      <c r="J9" s="5"/>
      <c r="K9" s="13">
        <f>I9/$I$10</f>
        <v>0.23814536052810209</v>
      </c>
    </row>
    <row r="10" spans="1:11" ht="24.75" thickBot="1" x14ac:dyDescent="0.6">
      <c r="E10" s="7">
        <f>SUM(E8:E9)</f>
        <v>187510807</v>
      </c>
      <c r="G10" s="10">
        <f>SUM(G8:G9)</f>
        <v>1</v>
      </c>
      <c r="I10" s="7">
        <f>SUM(I8:I9)</f>
        <v>381714835</v>
      </c>
      <c r="K10" s="10">
        <f>SUM(K8:K9)</f>
        <v>1</v>
      </c>
    </row>
    <row r="11" spans="1:11" ht="24.75" thickTop="1" x14ac:dyDescent="0.55000000000000004">
      <c r="E11" s="3"/>
      <c r="I11" s="3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E11" sqref="A11:E13"/>
    </sheetView>
  </sheetViews>
  <sheetFormatPr defaultRowHeight="24" x14ac:dyDescent="0.55000000000000004"/>
  <cols>
    <col min="1" max="1" width="20.28515625" style="1" customWidth="1"/>
    <col min="2" max="2" width="1" style="1" customWidth="1"/>
    <col min="3" max="3" width="23.7109375" style="1" customWidth="1"/>
    <col min="4" max="4" width="1" style="1" customWidth="1"/>
    <col min="5" max="5" width="26.42578125" style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21" t="s">
        <v>0</v>
      </c>
      <c r="B2" s="21"/>
      <c r="C2" s="21"/>
      <c r="D2" s="21"/>
      <c r="E2" s="21"/>
    </row>
    <row r="3" spans="1:5" ht="24.75" x14ac:dyDescent="0.55000000000000004">
      <c r="A3" s="21" t="s">
        <v>52</v>
      </c>
      <c r="B3" s="21"/>
      <c r="C3" s="21"/>
      <c r="D3" s="21"/>
      <c r="E3" s="21"/>
    </row>
    <row r="4" spans="1:5" ht="24.75" x14ac:dyDescent="0.55000000000000004">
      <c r="A4" s="21" t="s">
        <v>2</v>
      </c>
      <c r="B4" s="21"/>
      <c r="C4" s="21"/>
      <c r="D4" s="21"/>
      <c r="E4" s="21"/>
    </row>
    <row r="5" spans="1:5" ht="24.75" x14ac:dyDescent="0.6">
      <c r="C5" s="19" t="s">
        <v>54</v>
      </c>
      <c r="E5" s="18" t="s">
        <v>83</v>
      </c>
    </row>
    <row r="6" spans="1:5" ht="24.75" x14ac:dyDescent="0.55000000000000004">
      <c r="A6" s="19" t="s">
        <v>76</v>
      </c>
      <c r="C6" s="20"/>
      <c r="E6" s="20" t="s">
        <v>84</v>
      </c>
    </row>
    <row r="7" spans="1:5" ht="24.75" x14ac:dyDescent="0.55000000000000004">
      <c r="A7" s="20" t="s">
        <v>76</v>
      </c>
      <c r="C7" s="20" t="s">
        <v>42</v>
      </c>
      <c r="E7" s="20" t="s">
        <v>42</v>
      </c>
    </row>
    <row r="8" spans="1:5" x14ac:dyDescent="0.55000000000000004">
      <c r="A8" s="1" t="s">
        <v>77</v>
      </c>
      <c r="C8" s="8">
        <v>-1275666</v>
      </c>
      <c r="D8" s="8"/>
      <c r="E8" s="8">
        <v>102395978</v>
      </c>
    </row>
    <row r="9" spans="1:5" ht="25.5" thickBot="1" x14ac:dyDescent="0.65">
      <c r="A9" s="2" t="s">
        <v>61</v>
      </c>
      <c r="C9" s="15">
        <v>-1275666</v>
      </c>
      <c r="D9" s="8"/>
      <c r="E9" s="15">
        <v>102395978</v>
      </c>
    </row>
    <row r="10" spans="1:5" ht="24.75" thickTop="1" x14ac:dyDescent="0.55000000000000004"/>
  </sheetData>
  <mergeCells count="8">
    <mergeCell ref="A4:E4"/>
    <mergeCell ref="A3:E3"/>
    <mergeCell ref="A2:E2"/>
    <mergeCell ref="A6:A7"/>
    <mergeCell ref="C7"/>
    <mergeCell ref="E7"/>
    <mergeCell ref="E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6"/>
  <sheetViews>
    <sheetView rightToLeft="1" workbookViewId="0">
      <selection activeCell="Y15" sqref="Y15"/>
    </sheetView>
  </sheetViews>
  <sheetFormatPr defaultRowHeight="24" x14ac:dyDescent="0.55000000000000004"/>
  <cols>
    <col min="1" max="1" width="30.425781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7.28515625" style="1" bestFit="1" customWidth="1"/>
    <col min="10" max="10" width="1" style="1" customWidth="1"/>
    <col min="11" max="11" width="17.140625" style="1" bestFit="1" customWidth="1"/>
    <col min="12" max="12" width="1" style="1" customWidth="1"/>
    <col min="13" max="13" width="8.5703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0.140625" style="1" customWidth="1"/>
    <col min="18" max="18" width="0.5703125" style="1" customWidth="1"/>
    <col min="19" max="19" width="12" style="1" bestFit="1" customWidth="1"/>
    <col min="20" max="20" width="1" style="1" customWidth="1"/>
    <col min="21" max="21" width="18.4257812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28" width="12.42578125" style="1" bestFit="1" customWidth="1"/>
    <col min="29" max="16384" width="9.140625" style="1"/>
  </cols>
  <sheetData>
    <row r="2" spans="1:25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24.75" x14ac:dyDescent="0.55000000000000004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6" spans="1:25" ht="24.75" x14ac:dyDescent="0.55000000000000004">
      <c r="A6" s="19" t="s">
        <v>3</v>
      </c>
      <c r="C6" s="20" t="s">
        <v>81</v>
      </c>
      <c r="D6" s="20" t="s">
        <v>4</v>
      </c>
      <c r="E6" s="20" t="s">
        <v>4</v>
      </c>
      <c r="F6" s="20" t="s">
        <v>4</v>
      </c>
      <c r="G6" s="20" t="s">
        <v>4</v>
      </c>
      <c r="I6" s="20" t="s">
        <v>5</v>
      </c>
      <c r="J6" s="20" t="s">
        <v>5</v>
      </c>
      <c r="K6" s="20" t="s">
        <v>5</v>
      </c>
      <c r="L6" s="20" t="s">
        <v>5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  <c r="T6" s="20" t="s">
        <v>6</v>
      </c>
      <c r="U6" s="20" t="s">
        <v>6</v>
      </c>
      <c r="V6" s="20" t="s">
        <v>6</v>
      </c>
      <c r="W6" s="20" t="s">
        <v>6</v>
      </c>
      <c r="X6" s="20" t="s">
        <v>6</v>
      </c>
      <c r="Y6" s="20" t="s">
        <v>6</v>
      </c>
    </row>
    <row r="7" spans="1:25" ht="24.75" x14ac:dyDescent="0.55000000000000004">
      <c r="A7" s="19" t="s">
        <v>3</v>
      </c>
      <c r="C7" s="19" t="s">
        <v>7</v>
      </c>
      <c r="E7" s="19" t="s">
        <v>8</v>
      </c>
      <c r="G7" s="19" t="s">
        <v>9</v>
      </c>
      <c r="I7" s="20" t="s">
        <v>10</v>
      </c>
      <c r="J7" s="20" t="s">
        <v>10</v>
      </c>
      <c r="K7" s="20" t="s">
        <v>10</v>
      </c>
      <c r="M7" s="20" t="s">
        <v>11</v>
      </c>
      <c r="N7" s="20" t="s">
        <v>11</v>
      </c>
      <c r="O7" s="20" t="s">
        <v>11</v>
      </c>
      <c r="Q7" s="19" t="s">
        <v>7</v>
      </c>
      <c r="S7" s="19" t="s">
        <v>12</v>
      </c>
      <c r="U7" s="19" t="s">
        <v>8</v>
      </c>
      <c r="W7" s="19" t="s">
        <v>9</v>
      </c>
      <c r="Y7" s="19" t="s">
        <v>13</v>
      </c>
    </row>
    <row r="8" spans="1:25" ht="24.75" x14ac:dyDescent="0.55000000000000004">
      <c r="A8" s="20" t="s">
        <v>3</v>
      </c>
      <c r="C8" s="20" t="s">
        <v>7</v>
      </c>
      <c r="E8" s="20" t="s">
        <v>8</v>
      </c>
      <c r="G8" s="20" t="s">
        <v>9</v>
      </c>
      <c r="I8" s="20" t="s">
        <v>7</v>
      </c>
      <c r="K8" s="20" t="s">
        <v>8</v>
      </c>
      <c r="M8" s="20" t="s">
        <v>7</v>
      </c>
      <c r="O8" s="20" t="s">
        <v>14</v>
      </c>
      <c r="Q8" s="20" t="s">
        <v>7</v>
      </c>
      <c r="S8" s="20" t="s">
        <v>12</v>
      </c>
      <c r="U8" s="20" t="s">
        <v>8</v>
      </c>
      <c r="W8" s="20" t="s">
        <v>9</v>
      </c>
      <c r="Y8" s="20" t="s">
        <v>13</v>
      </c>
    </row>
    <row r="9" spans="1:25" x14ac:dyDescent="0.55000000000000004">
      <c r="A9" s="1" t="s">
        <v>15</v>
      </c>
      <c r="C9" s="4">
        <v>22400</v>
      </c>
      <c r="D9" s="5"/>
      <c r="E9" s="4">
        <v>27563725994</v>
      </c>
      <c r="F9" s="5"/>
      <c r="G9" s="4">
        <v>26096938000</v>
      </c>
      <c r="H9" s="5"/>
      <c r="I9" s="4">
        <v>10200</v>
      </c>
      <c r="J9" s="5"/>
      <c r="K9" s="4">
        <v>12037438981</v>
      </c>
      <c r="L9" s="5"/>
      <c r="M9" s="8">
        <v>-900</v>
      </c>
      <c r="N9" s="5"/>
      <c r="O9" s="4">
        <v>1053980876</v>
      </c>
      <c r="P9" s="5"/>
      <c r="Q9" s="4">
        <v>31700</v>
      </c>
      <c r="R9" s="4"/>
      <c r="S9" s="4">
        <v>1157500</v>
      </c>
      <c r="T9" s="5"/>
      <c r="U9" s="4">
        <v>38493693842</v>
      </c>
      <c r="V9" s="5"/>
      <c r="W9" s="4">
        <v>36646884062.5</v>
      </c>
      <c r="X9" s="5"/>
      <c r="Y9" s="9">
        <v>1.3798920638402044E-2</v>
      </c>
    </row>
    <row r="10" spans="1:25" x14ac:dyDescent="0.55000000000000004">
      <c r="A10" s="1" t="s">
        <v>16</v>
      </c>
      <c r="C10" s="4">
        <v>1067700</v>
      </c>
      <c r="D10" s="5"/>
      <c r="E10" s="4">
        <v>550887087399</v>
      </c>
      <c r="F10" s="5"/>
      <c r="G10" s="4">
        <v>1247765855306.6299</v>
      </c>
      <c r="H10" s="5"/>
      <c r="I10" s="4">
        <v>19300</v>
      </c>
      <c r="J10" s="5"/>
      <c r="K10" s="4">
        <v>22888544145</v>
      </c>
      <c r="L10" s="5"/>
      <c r="M10" s="8">
        <v>-27500</v>
      </c>
      <c r="N10" s="5"/>
      <c r="O10" s="4">
        <v>32220092161</v>
      </c>
      <c r="P10" s="5"/>
      <c r="Q10" s="4">
        <v>1059500</v>
      </c>
      <c r="R10" s="4"/>
      <c r="S10" s="4">
        <v>1162100</v>
      </c>
      <c r="T10" s="5"/>
      <c r="U10" s="4">
        <v>559441724310</v>
      </c>
      <c r="V10" s="5"/>
      <c r="W10" s="4">
        <v>1229705893812.5</v>
      </c>
      <c r="X10" s="5"/>
      <c r="Y10" s="9">
        <v>0.4630301994667419</v>
      </c>
    </row>
    <row r="11" spans="1:25" x14ac:dyDescent="0.55000000000000004">
      <c r="A11" s="1" t="s">
        <v>17</v>
      </c>
      <c r="C11" s="4">
        <v>126700</v>
      </c>
      <c r="D11" s="5"/>
      <c r="E11" s="4">
        <v>150299970984</v>
      </c>
      <c r="F11" s="5"/>
      <c r="G11" s="4">
        <v>148053701250</v>
      </c>
      <c r="H11" s="5"/>
      <c r="I11" s="4">
        <v>5400</v>
      </c>
      <c r="J11" s="5"/>
      <c r="K11" s="4">
        <v>6347834762</v>
      </c>
      <c r="L11" s="5"/>
      <c r="M11" s="8">
        <v>-600</v>
      </c>
      <c r="N11" s="5"/>
      <c r="O11" s="4">
        <v>698325008</v>
      </c>
      <c r="P11" s="5"/>
      <c r="Q11" s="4">
        <v>131500</v>
      </c>
      <c r="R11" s="4"/>
      <c r="S11" s="4">
        <v>1158005</v>
      </c>
      <c r="T11" s="5"/>
      <c r="U11" s="4">
        <v>155936128965</v>
      </c>
      <c r="V11" s="5"/>
      <c r="W11" s="4">
        <v>152087310428.125</v>
      </c>
      <c r="X11" s="5"/>
      <c r="Y11" s="9">
        <v>5.726655295240253E-2</v>
      </c>
    </row>
    <row r="12" spans="1:25" x14ac:dyDescent="0.55000000000000004">
      <c r="A12" s="1" t="s">
        <v>18</v>
      </c>
      <c r="C12" s="4">
        <v>841100</v>
      </c>
      <c r="D12" s="5"/>
      <c r="E12" s="4">
        <v>917162812372</v>
      </c>
      <c r="F12" s="5"/>
      <c r="G12" s="4">
        <v>981596818312.5</v>
      </c>
      <c r="H12" s="5"/>
      <c r="I12" s="4">
        <v>7000</v>
      </c>
      <c r="J12" s="5"/>
      <c r="K12" s="4">
        <v>8378261721</v>
      </c>
      <c r="L12" s="5"/>
      <c r="M12" s="8">
        <v>-2700</v>
      </c>
      <c r="N12" s="5"/>
      <c r="O12" s="4">
        <v>3125348729</v>
      </c>
      <c r="P12" s="5"/>
      <c r="Q12" s="4">
        <v>845400</v>
      </c>
      <c r="R12" s="4"/>
      <c r="S12" s="4">
        <v>1152204</v>
      </c>
      <c r="T12" s="5"/>
      <c r="U12" s="4">
        <v>922594533708</v>
      </c>
      <c r="V12" s="5"/>
      <c r="W12" s="4">
        <v>972855670023</v>
      </c>
      <c r="X12" s="5"/>
      <c r="Y12" s="9">
        <v>0.366316496659635</v>
      </c>
    </row>
    <row r="13" spans="1:25" x14ac:dyDescent="0.55000000000000004">
      <c r="A13" s="1" t="s">
        <v>19</v>
      </c>
      <c r="C13" s="4">
        <v>169800</v>
      </c>
      <c r="D13" s="5"/>
      <c r="E13" s="4">
        <v>152916428658</v>
      </c>
      <c r="F13" s="5"/>
      <c r="G13" s="4">
        <v>197824110374</v>
      </c>
      <c r="H13" s="5"/>
      <c r="I13" s="4">
        <v>2300</v>
      </c>
      <c r="J13" s="5"/>
      <c r="K13" s="4">
        <v>2718224319</v>
      </c>
      <c r="L13" s="5"/>
      <c r="M13" s="8">
        <v>-500</v>
      </c>
      <c r="N13" s="5"/>
      <c r="O13" s="4">
        <v>578055933</v>
      </c>
      <c r="P13" s="5"/>
      <c r="Q13" s="4">
        <v>171600</v>
      </c>
      <c r="R13" s="4"/>
      <c r="S13" s="4">
        <v>1157001</v>
      </c>
      <c r="T13" s="5"/>
      <c r="U13" s="4">
        <v>155183240026</v>
      </c>
      <c r="V13" s="5"/>
      <c r="W13" s="4">
        <v>198293194884</v>
      </c>
      <c r="X13" s="5"/>
      <c r="Y13" s="9">
        <v>7.4664794275378366E-2</v>
      </c>
    </row>
    <row r="14" spans="1:25" ht="24.75" thickBot="1" x14ac:dyDescent="0.6">
      <c r="C14" s="5"/>
      <c r="D14" s="5"/>
      <c r="E14" s="7">
        <f>SUM(E9:E13)</f>
        <v>1798830025407</v>
      </c>
      <c r="F14" s="5"/>
      <c r="G14" s="7">
        <f>SUM(G9:G13)</f>
        <v>2601337423243.1299</v>
      </c>
      <c r="H14" s="5"/>
      <c r="I14" s="5"/>
      <c r="J14" s="5"/>
      <c r="K14" s="7">
        <f>SUM(K9:K13)</f>
        <v>52370303928</v>
      </c>
      <c r="L14" s="5"/>
      <c r="M14" s="5"/>
      <c r="N14" s="5"/>
      <c r="O14" s="7">
        <f>SUM(O9:O13)</f>
        <v>37675802707</v>
      </c>
      <c r="P14" s="5"/>
      <c r="Q14" s="5"/>
      <c r="R14" s="4"/>
      <c r="S14" s="5"/>
      <c r="T14" s="5"/>
      <c r="U14" s="7">
        <f>SUM(U9:U13)</f>
        <v>1831649320851</v>
      </c>
      <c r="V14" s="5"/>
      <c r="W14" s="7">
        <f>SUM(W9:W13)</f>
        <v>2589588953210.125</v>
      </c>
      <c r="X14" s="5"/>
      <c r="Y14" s="10">
        <f>SUM(Y9:Y13)</f>
        <v>0.97507696399255983</v>
      </c>
    </row>
    <row r="15" spans="1:25" ht="24.75" thickTop="1" x14ac:dyDescent="0.55000000000000004">
      <c r="G15" s="3"/>
      <c r="W15" s="3"/>
    </row>
    <row r="16" spans="1:25" x14ac:dyDescent="0.55000000000000004">
      <c r="G16" s="3"/>
      <c r="W16" s="3"/>
      <c r="Y16" s="3"/>
    </row>
  </sheetData>
  <mergeCells count="21"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6"/>
  <sheetViews>
    <sheetView rightToLeft="1" topLeftCell="D1" workbookViewId="0">
      <selection activeCell="Q17" sqref="Q17:AI18"/>
    </sheetView>
  </sheetViews>
  <sheetFormatPr defaultRowHeight="24" x14ac:dyDescent="0.55000000000000004"/>
  <cols>
    <col min="1" max="1" width="31.425781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7.285156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42578125" style="1" bestFit="1" customWidth="1"/>
    <col min="26" max="26" width="1" style="1" customWidth="1"/>
    <col min="27" max="27" width="12.85546875" style="1" bestFit="1" customWidth="1"/>
    <col min="28" max="28" width="1" style="1" customWidth="1"/>
    <col min="29" max="29" width="7.285156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24.75" x14ac:dyDescent="0.55000000000000004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6" spans="1:37" ht="24.75" x14ac:dyDescent="0.55000000000000004">
      <c r="A6" s="20" t="s">
        <v>21</v>
      </c>
      <c r="B6" s="20" t="s">
        <v>21</v>
      </c>
      <c r="C6" s="20" t="s">
        <v>21</v>
      </c>
      <c r="D6" s="20" t="s">
        <v>21</v>
      </c>
      <c r="E6" s="20" t="s">
        <v>21</v>
      </c>
      <c r="F6" s="20" t="s">
        <v>21</v>
      </c>
      <c r="G6" s="20" t="s">
        <v>21</v>
      </c>
      <c r="H6" s="20" t="s">
        <v>21</v>
      </c>
      <c r="I6" s="20" t="s">
        <v>21</v>
      </c>
      <c r="J6" s="20" t="s">
        <v>21</v>
      </c>
      <c r="K6" s="20" t="s">
        <v>21</v>
      </c>
      <c r="L6" s="20" t="s">
        <v>21</v>
      </c>
      <c r="M6" s="20" t="s">
        <v>21</v>
      </c>
      <c r="O6" s="20" t="s">
        <v>81</v>
      </c>
      <c r="P6" s="20" t="s">
        <v>4</v>
      </c>
      <c r="Q6" s="20" t="s">
        <v>4</v>
      </c>
      <c r="R6" s="20" t="s">
        <v>4</v>
      </c>
      <c r="S6" s="20" t="s">
        <v>4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C6" s="20" t="s">
        <v>6</v>
      </c>
      <c r="AD6" s="20" t="s">
        <v>6</v>
      </c>
      <c r="AE6" s="20" t="s">
        <v>6</v>
      </c>
      <c r="AF6" s="20" t="s">
        <v>6</v>
      </c>
      <c r="AG6" s="20" t="s">
        <v>6</v>
      </c>
      <c r="AH6" s="20" t="s">
        <v>6</v>
      </c>
      <c r="AI6" s="20" t="s">
        <v>6</v>
      </c>
      <c r="AJ6" s="20" t="s">
        <v>6</v>
      </c>
      <c r="AK6" s="20" t="s">
        <v>6</v>
      </c>
    </row>
    <row r="7" spans="1:37" ht="24.75" x14ac:dyDescent="0.55000000000000004">
      <c r="A7" s="19" t="s">
        <v>22</v>
      </c>
      <c r="C7" s="19" t="s">
        <v>23</v>
      </c>
      <c r="E7" s="19" t="s">
        <v>24</v>
      </c>
      <c r="G7" s="19" t="s">
        <v>25</v>
      </c>
      <c r="I7" s="19" t="s">
        <v>26</v>
      </c>
      <c r="K7" s="19" t="s">
        <v>27</v>
      </c>
      <c r="M7" s="19" t="s">
        <v>20</v>
      </c>
      <c r="O7" s="19" t="s">
        <v>7</v>
      </c>
      <c r="Q7" s="19" t="s">
        <v>8</v>
      </c>
      <c r="S7" s="19" t="s">
        <v>9</v>
      </c>
      <c r="U7" s="20" t="s">
        <v>10</v>
      </c>
      <c r="V7" s="20" t="s">
        <v>10</v>
      </c>
      <c r="W7" s="20" t="s">
        <v>10</v>
      </c>
      <c r="Y7" s="20" t="s">
        <v>11</v>
      </c>
      <c r="Z7" s="20" t="s">
        <v>11</v>
      </c>
      <c r="AA7" s="20" t="s">
        <v>11</v>
      </c>
      <c r="AC7" s="19" t="s">
        <v>7</v>
      </c>
      <c r="AE7" s="19" t="s">
        <v>28</v>
      </c>
      <c r="AG7" s="19" t="s">
        <v>8</v>
      </c>
      <c r="AI7" s="19" t="s">
        <v>9</v>
      </c>
      <c r="AK7" s="19" t="s">
        <v>13</v>
      </c>
    </row>
    <row r="8" spans="1:37" ht="24.75" x14ac:dyDescent="0.55000000000000004">
      <c r="A8" s="20" t="s">
        <v>22</v>
      </c>
      <c r="C8" s="20" t="s">
        <v>23</v>
      </c>
      <c r="E8" s="20" t="s">
        <v>24</v>
      </c>
      <c r="G8" s="20" t="s">
        <v>25</v>
      </c>
      <c r="I8" s="20" t="s">
        <v>26</v>
      </c>
      <c r="K8" s="20" t="s">
        <v>27</v>
      </c>
      <c r="M8" s="20" t="s">
        <v>20</v>
      </c>
      <c r="O8" s="20" t="s">
        <v>7</v>
      </c>
      <c r="Q8" s="20" t="s">
        <v>8</v>
      </c>
      <c r="S8" s="20" t="s">
        <v>9</v>
      </c>
      <c r="U8" s="20" t="s">
        <v>7</v>
      </c>
      <c r="W8" s="20" t="s">
        <v>8</v>
      </c>
      <c r="Y8" s="20" t="s">
        <v>7</v>
      </c>
      <c r="Z8" s="11"/>
      <c r="AA8" s="20" t="s">
        <v>14</v>
      </c>
      <c r="AC8" s="20" t="s">
        <v>7</v>
      </c>
      <c r="AE8" s="20" t="s">
        <v>28</v>
      </c>
      <c r="AG8" s="20" t="s">
        <v>8</v>
      </c>
      <c r="AI8" s="20" t="s">
        <v>9</v>
      </c>
      <c r="AK8" s="20" t="s">
        <v>13</v>
      </c>
    </row>
    <row r="9" spans="1:37" x14ac:dyDescent="0.55000000000000004">
      <c r="A9" s="1" t="s">
        <v>29</v>
      </c>
      <c r="C9" s="5" t="s">
        <v>30</v>
      </c>
      <c r="D9" s="5"/>
      <c r="E9" s="5" t="s">
        <v>30</v>
      </c>
      <c r="F9" s="5"/>
      <c r="G9" s="5" t="s">
        <v>31</v>
      </c>
      <c r="H9" s="5"/>
      <c r="I9" s="5" t="s">
        <v>32</v>
      </c>
      <c r="J9" s="5"/>
      <c r="K9" s="4">
        <v>0</v>
      </c>
      <c r="L9" s="5"/>
      <c r="M9" s="4">
        <v>0</v>
      </c>
      <c r="N9" s="5"/>
      <c r="O9" s="4">
        <v>15000</v>
      </c>
      <c r="P9" s="5"/>
      <c r="Q9" s="4">
        <v>12220032401</v>
      </c>
      <c r="R9" s="5"/>
      <c r="S9" s="4">
        <v>14171965865</v>
      </c>
      <c r="T9" s="5"/>
      <c r="U9" s="4">
        <v>0</v>
      </c>
      <c r="V9" s="5"/>
      <c r="W9" s="4">
        <v>0</v>
      </c>
      <c r="X9" s="5"/>
      <c r="Y9" s="4">
        <v>0</v>
      </c>
      <c r="Z9" s="5"/>
      <c r="AA9" s="4">
        <v>0</v>
      </c>
      <c r="AB9" s="5"/>
      <c r="AC9" s="4">
        <v>15000</v>
      </c>
      <c r="AD9" s="5"/>
      <c r="AE9" s="4">
        <v>958998</v>
      </c>
      <c r="AF9" s="5"/>
      <c r="AG9" s="4">
        <v>12220032401</v>
      </c>
      <c r="AH9" s="5"/>
      <c r="AI9" s="4">
        <v>14382362724</v>
      </c>
      <c r="AJ9" s="5"/>
      <c r="AK9" s="13">
        <v>5.4154967577248669E-3</v>
      </c>
    </row>
    <row r="10" spans="1:37" x14ac:dyDescent="0.55000000000000004">
      <c r="A10" s="1" t="s">
        <v>33</v>
      </c>
      <c r="C10" s="5" t="s">
        <v>30</v>
      </c>
      <c r="D10" s="5"/>
      <c r="E10" s="5" t="s">
        <v>30</v>
      </c>
      <c r="F10" s="5"/>
      <c r="G10" s="5" t="s">
        <v>34</v>
      </c>
      <c r="H10" s="5"/>
      <c r="I10" s="5" t="s">
        <v>35</v>
      </c>
      <c r="J10" s="5"/>
      <c r="K10" s="4">
        <v>16</v>
      </c>
      <c r="L10" s="5"/>
      <c r="M10" s="4">
        <v>16</v>
      </c>
      <c r="N10" s="5"/>
      <c r="O10" s="4">
        <v>18500</v>
      </c>
      <c r="P10" s="5"/>
      <c r="Q10" s="4">
        <v>17135873507</v>
      </c>
      <c r="R10" s="5"/>
      <c r="S10" s="4">
        <v>18098968968</v>
      </c>
      <c r="T10" s="5"/>
      <c r="U10" s="4">
        <v>0</v>
      </c>
      <c r="V10" s="5"/>
      <c r="W10" s="4">
        <v>0</v>
      </c>
      <c r="X10" s="5"/>
      <c r="Y10" s="4">
        <v>0</v>
      </c>
      <c r="Z10" s="5"/>
      <c r="AA10" s="4">
        <v>0</v>
      </c>
      <c r="AB10" s="5"/>
      <c r="AC10" s="4">
        <v>18500</v>
      </c>
      <c r="AD10" s="5"/>
      <c r="AE10" s="4">
        <v>980000</v>
      </c>
      <c r="AF10" s="5"/>
      <c r="AG10" s="4">
        <v>17135873507</v>
      </c>
      <c r="AH10" s="5"/>
      <c r="AI10" s="4">
        <v>18126713938</v>
      </c>
      <c r="AJ10" s="5"/>
      <c r="AK10" s="13">
        <v>6.8253848437726033E-3</v>
      </c>
    </row>
    <row r="11" spans="1:37" ht="24.75" thickBot="1" x14ac:dyDescent="0.6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7">
        <f>SUM(Q9:Q10)</f>
        <v>29355905908</v>
      </c>
      <c r="R11" s="5"/>
      <c r="S11" s="7">
        <f>SUM(S9:S10)</f>
        <v>32270934833</v>
      </c>
      <c r="T11" s="5"/>
      <c r="U11" s="5"/>
      <c r="V11" s="5"/>
      <c r="W11" s="7">
        <f>SUM(W9:W10)</f>
        <v>0</v>
      </c>
      <c r="X11" s="5"/>
      <c r="Y11" s="5"/>
      <c r="Z11" s="5"/>
      <c r="AA11" s="7">
        <f>SUM(AA9:AA10)</f>
        <v>0</v>
      </c>
      <c r="AB11" s="5"/>
      <c r="AC11" s="5"/>
      <c r="AD11" s="5"/>
      <c r="AE11" s="5"/>
      <c r="AF11" s="5"/>
      <c r="AG11" s="7">
        <f>SUM(AG9:AG10)</f>
        <v>29355905908</v>
      </c>
      <c r="AH11" s="5"/>
      <c r="AI11" s="7">
        <f>SUM(AI9:AI10)</f>
        <v>32509076662</v>
      </c>
      <c r="AJ11" s="5"/>
      <c r="AK11" s="10">
        <f>SUM(AK9:AK10)</f>
        <v>1.224088160149747E-2</v>
      </c>
    </row>
    <row r="12" spans="1:37" ht="24.75" thickTop="1" x14ac:dyDescent="0.55000000000000004">
      <c r="Q12" s="3"/>
      <c r="S12" s="3"/>
      <c r="AG12" s="3"/>
      <c r="AI12" s="3"/>
    </row>
    <row r="13" spans="1:37" x14ac:dyDescent="0.55000000000000004">
      <c r="S13" s="3"/>
      <c r="AI13" s="3"/>
      <c r="AK13" s="13"/>
    </row>
    <row r="14" spans="1:37" x14ac:dyDescent="0.55000000000000004">
      <c r="AK14" s="13"/>
    </row>
    <row r="16" spans="1:37" x14ac:dyDescent="0.55000000000000004">
      <c r="AK16" s="12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W12"/>
  <sheetViews>
    <sheetView rightToLeft="1" workbookViewId="0">
      <selection activeCell="E21" sqref="E21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3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23" ht="24.75" x14ac:dyDescent="0.55000000000000004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23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23" ht="24.75" x14ac:dyDescent="0.55000000000000004">
      <c r="A6" s="19" t="s">
        <v>37</v>
      </c>
      <c r="C6" s="20" t="s">
        <v>38</v>
      </c>
      <c r="D6" s="20" t="s">
        <v>38</v>
      </c>
      <c r="E6" s="20" t="s">
        <v>38</v>
      </c>
      <c r="F6" s="20" t="s">
        <v>38</v>
      </c>
      <c r="G6" s="20" t="s">
        <v>38</v>
      </c>
      <c r="H6" s="20" t="s">
        <v>38</v>
      </c>
      <c r="I6" s="20" t="s">
        <v>38</v>
      </c>
      <c r="K6" s="20" t="s">
        <v>81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</row>
    <row r="7" spans="1:23" ht="24.75" x14ac:dyDescent="0.55000000000000004">
      <c r="A7" s="20" t="s">
        <v>37</v>
      </c>
      <c r="C7" s="20" t="s">
        <v>39</v>
      </c>
      <c r="E7" s="20" t="s">
        <v>40</v>
      </c>
      <c r="G7" s="20" t="s">
        <v>41</v>
      </c>
      <c r="I7" s="20" t="s">
        <v>27</v>
      </c>
      <c r="K7" s="20" t="s">
        <v>42</v>
      </c>
      <c r="M7" s="20" t="s">
        <v>43</v>
      </c>
      <c r="O7" s="20" t="s">
        <v>44</v>
      </c>
      <c r="Q7" s="20" t="s">
        <v>42</v>
      </c>
      <c r="S7" s="20" t="s">
        <v>36</v>
      </c>
    </row>
    <row r="8" spans="1:23" x14ac:dyDescent="0.55000000000000004">
      <c r="A8" s="1" t="s">
        <v>45</v>
      </c>
      <c r="C8" s="5" t="s">
        <v>46</v>
      </c>
      <c r="D8" s="5"/>
      <c r="E8" s="5" t="s">
        <v>47</v>
      </c>
      <c r="F8" s="5"/>
      <c r="G8" s="5" t="s">
        <v>48</v>
      </c>
      <c r="H8" s="5"/>
      <c r="I8" s="5">
        <v>8</v>
      </c>
      <c r="J8" s="5"/>
      <c r="K8" s="4">
        <v>26859686264</v>
      </c>
      <c r="L8" s="5"/>
      <c r="M8" s="4">
        <v>50745451969</v>
      </c>
      <c r="N8" s="5"/>
      <c r="O8" s="4">
        <v>53142986000</v>
      </c>
      <c r="P8" s="5"/>
      <c r="Q8" s="4">
        <v>24462152233</v>
      </c>
      <c r="R8" s="5"/>
      <c r="S8" s="13">
        <v>9.2109139956345048E-3</v>
      </c>
      <c r="T8" s="5"/>
      <c r="U8" s="5"/>
      <c r="V8" s="5"/>
      <c r="W8" s="5"/>
    </row>
    <row r="9" spans="1:23" x14ac:dyDescent="0.55000000000000004">
      <c r="A9" s="1" t="s">
        <v>49</v>
      </c>
      <c r="C9" s="5" t="s">
        <v>50</v>
      </c>
      <c r="D9" s="5"/>
      <c r="E9" s="5" t="s">
        <v>47</v>
      </c>
      <c r="F9" s="5"/>
      <c r="G9" s="5" t="s">
        <v>51</v>
      </c>
      <c r="H9" s="5"/>
      <c r="I9" s="5">
        <v>10</v>
      </c>
      <c r="J9" s="5"/>
      <c r="K9" s="4">
        <v>6990185617</v>
      </c>
      <c r="L9" s="5"/>
      <c r="M9" s="4">
        <v>47198000</v>
      </c>
      <c r="N9" s="5"/>
      <c r="O9" s="4">
        <v>420000</v>
      </c>
      <c r="P9" s="5"/>
      <c r="Q9" s="4">
        <v>7036963617</v>
      </c>
      <c r="R9" s="5"/>
      <c r="S9" s="13">
        <v>2.6496796377203798E-3</v>
      </c>
      <c r="T9" s="5"/>
      <c r="U9" s="5"/>
      <c r="V9" s="5"/>
      <c r="W9" s="5"/>
    </row>
    <row r="10" spans="1:23" ht="24.75" thickBot="1" x14ac:dyDescent="0.6">
      <c r="K10" s="14">
        <f>SUM(K8:K9)</f>
        <v>33849871881</v>
      </c>
      <c r="M10" s="14">
        <f>SUM(M8:M9)</f>
        <v>50792649969</v>
      </c>
      <c r="O10" s="14">
        <f>SUM(O8:O9)</f>
        <v>53143406000</v>
      </c>
      <c r="Q10" s="14">
        <f>SUM(Q8:Q9)</f>
        <v>31499115850</v>
      </c>
      <c r="S10" s="10">
        <f>SUM(S8:S9)</f>
        <v>1.1860593633354885E-2</v>
      </c>
    </row>
    <row r="11" spans="1:23" ht="24.75" thickTop="1" x14ac:dyDescent="0.55000000000000004">
      <c r="Q11" s="3"/>
    </row>
    <row r="12" spans="1:23" x14ac:dyDescent="0.55000000000000004">
      <c r="S12" s="3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3"/>
  <sheetViews>
    <sheetView rightToLeft="1" topLeftCell="A4" workbookViewId="0">
      <selection activeCell="E16" sqref="A16:E17"/>
    </sheetView>
  </sheetViews>
  <sheetFormatPr defaultRowHeight="24" x14ac:dyDescent="0.55000000000000004"/>
  <cols>
    <col min="1" max="1" width="25" style="1" bestFit="1" customWidth="1"/>
    <col min="2" max="2" width="1" style="1" customWidth="1"/>
    <col min="3" max="3" width="16.710937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6.7109375" style="1" bestFit="1" customWidth="1"/>
    <col min="11" max="16384" width="9.140625" style="1"/>
  </cols>
  <sheetData>
    <row r="2" spans="1:10" ht="24.75" x14ac:dyDescent="0.55000000000000004">
      <c r="A2" s="21" t="s">
        <v>0</v>
      </c>
      <c r="B2" s="21"/>
      <c r="C2" s="21"/>
      <c r="D2" s="21"/>
      <c r="E2" s="21"/>
      <c r="F2" s="21"/>
      <c r="G2" s="21"/>
    </row>
    <row r="3" spans="1:10" ht="24.75" x14ac:dyDescent="0.55000000000000004">
      <c r="A3" s="21" t="s">
        <v>52</v>
      </c>
      <c r="B3" s="21"/>
      <c r="C3" s="21"/>
      <c r="D3" s="21"/>
      <c r="E3" s="21"/>
      <c r="F3" s="21"/>
      <c r="G3" s="21"/>
    </row>
    <row r="4" spans="1:10" ht="24.75" x14ac:dyDescent="0.55000000000000004">
      <c r="A4" s="21" t="s">
        <v>2</v>
      </c>
      <c r="B4" s="21"/>
      <c r="C4" s="21"/>
      <c r="D4" s="21"/>
      <c r="E4" s="21"/>
      <c r="F4" s="21"/>
      <c r="G4" s="21"/>
    </row>
    <row r="6" spans="1:10" ht="24.75" x14ac:dyDescent="0.55000000000000004">
      <c r="A6" s="20" t="s">
        <v>56</v>
      </c>
      <c r="C6" s="20" t="s">
        <v>42</v>
      </c>
      <c r="E6" s="20" t="s">
        <v>69</v>
      </c>
      <c r="G6" s="20" t="s">
        <v>13</v>
      </c>
    </row>
    <row r="7" spans="1:10" x14ac:dyDescent="0.55000000000000004">
      <c r="A7" s="1" t="s">
        <v>78</v>
      </c>
      <c r="C7" s="8">
        <f>'سرمایه‌گذاری در سهام'!I13</f>
        <v>-26442971252</v>
      </c>
      <c r="D7" s="5"/>
      <c r="E7" s="13">
        <f>C7/$C$11</f>
        <v>1.025947967709999</v>
      </c>
      <c r="F7" s="5"/>
      <c r="G7" s="13">
        <v>-9.9567663413783515E-3</v>
      </c>
      <c r="J7" s="3"/>
    </row>
    <row r="8" spans="1:10" x14ac:dyDescent="0.55000000000000004">
      <c r="A8" s="1" t="s">
        <v>79</v>
      </c>
      <c r="C8" s="8">
        <f>'سرمایه‌گذاری در اوراق بهادار'!I10</f>
        <v>482552542</v>
      </c>
      <c r="D8" s="5"/>
      <c r="E8" s="13">
        <f t="shared" ref="E8:E10" si="0">C8/$C$11</f>
        <v>-1.8722321143874832E-2</v>
      </c>
      <c r="F8" s="5"/>
      <c r="G8" s="13">
        <v>1.8169905576585933E-4</v>
      </c>
      <c r="J8" s="3"/>
    </row>
    <row r="9" spans="1:10" x14ac:dyDescent="0.55000000000000004">
      <c r="A9" s="1" t="s">
        <v>80</v>
      </c>
      <c r="C9" s="8">
        <f>'درآمد سپرده بانکی'!E10</f>
        <v>187510807</v>
      </c>
      <c r="D9" s="5"/>
      <c r="E9" s="13">
        <f t="shared" si="0"/>
        <v>-7.2751405101936714E-3</v>
      </c>
      <c r="F9" s="5"/>
      <c r="G9" s="13">
        <v>7.0604822506135063E-5</v>
      </c>
      <c r="J9" s="3"/>
    </row>
    <row r="10" spans="1:10" x14ac:dyDescent="0.55000000000000004">
      <c r="A10" s="1" t="s">
        <v>76</v>
      </c>
      <c r="C10" s="8">
        <f>'سایر درآمدها'!C9</f>
        <v>-1275666</v>
      </c>
      <c r="D10" s="5"/>
      <c r="E10" s="13">
        <f t="shared" si="0"/>
        <v>4.9493944069456862E-5</v>
      </c>
      <c r="F10" s="5"/>
      <c r="G10" s="13">
        <v>-4.8033589609110524E-7</v>
      </c>
      <c r="J10" s="3"/>
    </row>
    <row r="11" spans="1:10" ht="24.75" thickBot="1" x14ac:dyDescent="0.6">
      <c r="C11" s="15">
        <f>SUM(C7:C10)</f>
        <v>-25774183569</v>
      </c>
      <c r="D11" s="5"/>
      <c r="E11" s="10">
        <f>SUM(E7:E10)</f>
        <v>1</v>
      </c>
      <c r="F11" s="5"/>
      <c r="G11" s="10">
        <f>SUM(E11)</f>
        <v>1</v>
      </c>
    </row>
    <row r="12" spans="1:10" ht="24.75" thickTop="1" x14ac:dyDescent="0.55000000000000004"/>
    <row r="13" spans="1:10" x14ac:dyDescent="0.55000000000000004">
      <c r="G13" s="12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T17"/>
  <sheetViews>
    <sheetView rightToLeft="1" workbookViewId="0">
      <selection activeCell="J19" sqref="J19"/>
    </sheetView>
  </sheetViews>
  <sheetFormatPr defaultRowHeight="24" x14ac:dyDescent="0.55000000000000004"/>
  <cols>
    <col min="1" max="1" width="31.425781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2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0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20" ht="24.75" x14ac:dyDescent="0.55000000000000004">
      <c r="A3" s="21" t="s">
        <v>52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20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20" ht="24.75" x14ac:dyDescent="0.55000000000000004">
      <c r="A6" s="20" t="s">
        <v>53</v>
      </c>
      <c r="B6" s="20" t="s">
        <v>53</v>
      </c>
      <c r="C6" s="20" t="s">
        <v>53</v>
      </c>
      <c r="D6" s="20" t="s">
        <v>53</v>
      </c>
      <c r="E6" s="20" t="s">
        <v>53</v>
      </c>
      <c r="F6" s="20" t="s">
        <v>53</v>
      </c>
      <c r="G6" s="20" t="s">
        <v>53</v>
      </c>
      <c r="I6" s="20" t="s">
        <v>54</v>
      </c>
      <c r="J6" s="20" t="s">
        <v>54</v>
      </c>
      <c r="K6" s="20" t="s">
        <v>54</v>
      </c>
      <c r="L6" s="20" t="s">
        <v>54</v>
      </c>
      <c r="M6" s="20" t="s">
        <v>54</v>
      </c>
      <c r="O6" s="20" t="s">
        <v>55</v>
      </c>
      <c r="P6" s="20" t="s">
        <v>55</v>
      </c>
      <c r="Q6" s="20" t="s">
        <v>55</v>
      </c>
      <c r="R6" s="20" t="s">
        <v>55</v>
      </c>
      <c r="S6" s="20" t="s">
        <v>55</v>
      </c>
    </row>
    <row r="7" spans="1:20" ht="24.75" x14ac:dyDescent="0.55000000000000004">
      <c r="A7" s="20" t="s">
        <v>56</v>
      </c>
      <c r="C7" s="20" t="s">
        <v>57</v>
      </c>
      <c r="E7" s="20" t="s">
        <v>26</v>
      </c>
      <c r="G7" s="20" t="s">
        <v>27</v>
      </c>
      <c r="I7" s="20" t="s">
        <v>58</v>
      </c>
      <c r="K7" s="20" t="s">
        <v>59</v>
      </c>
      <c r="M7" s="20" t="s">
        <v>60</v>
      </c>
      <c r="O7" s="20" t="s">
        <v>58</v>
      </c>
      <c r="Q7" s="20" t="s">
        <v>59</v>
      </c>
      <c r="S7" s="20" t="s">
        <v>60</v>
      </c>
    </row>
    <row r="8" spans="1:20" x14ac:dyDescent="0.55000000000000004">
      <c r="A8" s="1" t="s">
        <v>33</v>
      </c>
      <c r="C8" s="5" t="s">
        <v>82</v>
      </c>
      <c r="D8" s="5"/>
      <c r="E8" s="5" t="s">
        <v>35</v>
      </c>
      <c r="F8" s="5"/>
      <c r="G8" s="4">
        <v>16</v>
      </c>
      <c r="I8" s="3">
        <v>244410712</v>
      </c>
      <c r="K8" s="5">
        <v>0</v>
      </c>
      <c r="L8" s="5"/>
      <c r="M8" s="4">
        <v>244410712</v>
      </c>
      <c r="N8" s="5"/>
      <c r="O8" s="4">
        <v>489311262</v>
      </c>
      <c r="P8" s="5"/>
      <c r="Q8" s="5">
        <v>0</v>
      </c>
      <c r="R8" s="5"/>
      <c r="S8" s="4">
        <v>489311262</v>
      </c>
      <c r="T8" s="5"/>
    </row>
    <row r="9" spans="1:20" x14ac:dyDescent="0.55000000000000004">
      <c r="A9" s="1" t="s">
        <v>45</v>
      </c>
      <c r="C9" s="4">
        <v>9</v>
      </c>
      <c r="D9" s="5"/>
      <c r="E9" s="5" t="s">
        <v>82</v>
      </c>
      <c r="F9" s="5"/>
      <c r="G9" s="5">
        <v>8</v>
      </c>
      <c r="I9" s="3">
        <v>140312807</v>
      </c>
      <c r="K9" s="4">
        <v>0</v>
      </c>
      <c r="L9" s="5"/>
      <c r="M9" s="4">
        <v>140312807</v>
      </c>
      <c r="N9" s="5"/>
      <c r="O9" s="4">
        <v>290811218</v>
      </c>
      <c r="P9" s="5"/>
      <c r="Q9" s="4">
        <v>0</v>
      </c>
      <c r="R9" s="5"/>
      <c r="S9" s="4">
        <v>290811218</v>
      </c>
      <c r="T9" s="5"/>
    </row>
    <row r="10" spans="1:20" x14ac:dyDescent="0.55000000000000004">
      <c r="A10" s="1" t="s">
        <v>49</v>
      </c>
      <c r="C10" s="4">
        <v>17</v>
      </c>
      <c r="D10" s="5"/>
      <c r="E10" s="5" t="s">
        <v>82</v>
      </c>
      <c r="F10" s="5"/>
      <c r="G10" s="5">
        <v>10</v>
      </c>
      <c r="I10" s="3">
        <v>47198000</v>
      </c>
      <c r="K10" s="4">
        <v>0</v>
      </c>
      <c r="L10" s="5"/>
      <c r="M10" s="4">
        <v>47198000</v>
      </c>
      <c r="N10" s="5"/>
      <c r="O10" s="4">
        <v>90903617</v>
      </c>
      <c r="P10" s="5"/>
      <c r="Q10" s="4">
        <v>0</v>
      </c>
      <c r="R10" s="5"/>
      <c r="S10" s="4">
        <v>90903617</v>
      </c>
      <c r="T10" s="5"/>
    </row>
    <row r="11" spans="1:20" ht="24.75" thickBot="1" x14ac:dyDescent="0.6">
      <c r="C11" s="5"/>
      <c r="D11" s="5"/>
      <c r="E11" s="5"/>
      <c r="F11" s="5"/>
      <c r="G11" s="5"/>
      <c r="K11" s="6">
        <f>SUM(K8:K10)</f>
        <v>0</v>
      </c>
      <c r="L11" s="5"/>
      <c r="M11" s="7">
        <f>SUM(M8:M10)</f>
        <v>431921519</v>
      </c>
      <c r="N11" s="5"/>
      <c r="O11" s="7">
        <f>SUM(O8:O10)</f>
        <v>871026097</v>
      </c>
      <c r="P11" s="5"/>
      <c r="Q11" s="6">
        <f>SUM(Q8:Q10)</f>
        <v>0</v>
      </c>
      <c r="R11" s="5"/>
      <c r="S11" s="7">
        <f>SUM(S8:S10)</f>
        <v>871026097</v>
      </c>
      <c r="T11" s="5"/>
    </row>
    <row r="12" spans="1:20" ht="24.75" thickTop="1" x14ac:dyDescent="0.55000000000000004">
      <c r="M12" s="3"/>
      <c r="N12" s="3"/>
      <c r="O12" s="3"/>
      <c r="P12" s="3"/>
      <c r="Q12" s="3"/>
      <c r="R12" s="3"/>
      <c r="S12" s="3"/>
    </row>
    <row r="13" spans="1:20" x14ac:dyDescent="0.55000000000000004">
      <c r="M13" s="3"/>
      <c r="S13" s="3"/>
    </row>
    <row r="16" spans="1:20" x14ac:dyDescent="0.55000000000000004">
      <c r="L16" s="3">
        <f t="shared" ref="L16" si="0">SUM(L9:L10)</f>
        <v>0</v>
      </c>
      <c r="M16" s="3"/>
      <c r="N16" s="3"/>
      <c r="O16" s="3"/>
      <c r="P16" s="3"/>
      <c r="Q16" s="3"/>
      <c r="R16" s="3"/>
      <c r="S16" s="3"/>
    </row>
    <row r="17" spans="13:15" x14ac:dyDescent="0.55000000000000004">
      <c r="M17" s="3"/>
      <c r="O17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22"/>
  <sheetViews>
    <sheetView rightToLeft="1" workbookViewId="0">
      <selection activeCell="I22" sqref="I22"/>
    </sheetView>
  </sheetViews>
  <sheetFormatPr defaultRowHeight="24" x14ac:dyDescent="0.55000000000000004"/>
  <cols>
    <col min="1" max="1" width="31.4257812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 x14ac:dyDescent="0.55000000000000004">
      <c r="A3" s="21" t="s">
        <v>52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 x14ac:dyDescent="0.55000000000000004">
      <c r="A6" s="19" t="s">
        <v>3</v>
      </c>
      <c r="C6" s="20" t="s">
        <v>54</v>
      </c>
      <c r="D6" s="20" t="s">
        <v>54</v>
      </c>
      <c r="E6" s="20" t="s">
        <v>54</v>
      </c>
      <c r="F6" s="20" t="s">
        <v>54</v>
      </c>
      <c r="G6" s="20" t="s">
        <v>54</v>
      </c>
      <c r="H6" s="20" t="s">
        <v>54</v>
      </c>
      <c r="I6" s="20" t="s">
        <v>54</v>
      </c>
      <c r="K6" s="20" t="s">
        <v>55</v>
      </c>
      <c r="L6" s="20" t="s">
        <v>55</v>
      </c>
      <c r="M6" s="20" t="s">
        <v>55</v>
      </c>
      <c r="N6" s="20" t="s">
        <v>55</v>
      </c>
      <c r="O6" s="20" t="s">
        <v>55</v>
      </c>
      <c r="P6" s="20" t="s">
        <v>55</v>
      </c>
      <c r="Q6" s="20" t="s">
        <v>55</v>
      </c>
    </row>
    <row r="7" spans="1:17" ht="24.75" x14ac:dyDescent="0.55000000000000004">
      <c r="A7" s="20" t="s">
        <v>3</v>
      </c>
      <c r="C7" s="20" t="s">
        <v>7</v>
      </c>
      <c r="E7" s="20" t="s">
        <v>62</v>
      </c>
      <c r="G7" s="20" t="s">
        <v>63</v>
      </c>
      <c r="I7" s="20" t="s">
        <v>64</v>
      </c>
      <c r="K7" s="20" t="s">
        <v>7</v>
      </c>
      <c r="M7" s="20" t="s">
        <v>62</v>
      </c>
      <c r="O7" s="20" t="s">
        <v>63</v>
      </c>
      <c r="Q7" s="20" t="s">
        <v>64</v>
      </c>
    </row>
    <row r="8" spans="1:17" x14ac:dyDescent="0.55000000000000004">
      <c r="A8" s="1" t="s">
        <v>16</v>
      </c>
      <c r="C8" s="8">
        <v>1059500</v>
      </c>
      <c r="D8" s="8"/>
      <c r="E8" s="8">
        <v>1229705893812</v>
      </c>
      <c r="F8" s="8"/>
      <c r="G8" s="8">
        <v>1236788397872</v>
      </c>
      <c r="H8" s="8"/>
      <c r="I8" s="8">
        <f>E8-G8</f>
        <v>-7082504060</v>
      </c>
      <c r="J8" s="8"/>
      <c r="K8" s="8">
        <v>1059500</v>
      </c>
      <c r="L8" s="8"/>
      <c r="M8" s="8">
        <v>1229705893812</v>
      </c>
      <c r="N8" s="8"/>
      <c r="O8" s="8">
        <v>1304251679759</v>
      </c>
      <c r="P8" s="8"/>
      <c r="Q8" s="8">
        <f>M8-O8</f>
        <v>-74545785947</v>
      </c>
    </row>
    <row r="9" spans="1:17" x14ac:dyDescent="0.55000000000000004">
      <c r="A9" s="1" t="s">
        <v>17</v>
      </c>
      <c r="C9" s="8">
        <v>131500</v>
      </c>
      <c r="D9" s="8"/>
      <c r="E9" s="8">
        <v>152087310428</v>
      </c>
      <c r="F9" s="8"/>
      <c r="G9" s="8">
        <v>153663762787</v>
      </c>
      <c r="H9" s="8"/>
      <c r="I9" s="8">
        <f t="shared" ref="I9:I14" si="0">E9-G9</f>
        <v>-1576452359</v>
      </c>
      <c r="J9" s="8"/>
      <c r="K9" s="8">
        <v>131500</v>
      </c>
      <c r="L9" s="8"/>
      <c r="M9" s="8">
        <v>152087310428</v>
      </c>
      <c r="N9" s="8"/>
      <c r="O9" s="8">
        <v>161541156812</v>
      </c>
      <c r="P9" s="8"/>
      <c r="Q9" s="8">
        <f t="shared" ref="Q9:Q14" si="1">M9-O9</f>
        <v>-9453846384</v>
      </c>
    </row>
    <row r="10" spans="1:17" x14ac:dyDescent="0.55000000000000004">
      <c r="A10" s="1" t="s">
        <v>19</v>
      </c>
      <c r="C10" s="8">
        <v>171600</v>
      </c>
      <c r="D10" s="8"/>
      <c r="E10" s="8">
        <v>198293194887</v>
      </c>
      <c r="F10" s="8"/>
      <c r="G10" s="8">
        <v>199928483144</v>
      </c>
      <c r="H10" s="8"/>
      <c r="I10" s="8">
        <f t="shared" si="0"/>
        <v>-1635288257</v>
      </c>
      <c r="J10" s="8"/>
      <c r="K10" s="8">
        <v>171600</v>
      </c>
      <c r="L10" s="8"/>
      <c r="M10" s="8">
        <v>198293194887</v>
      </c>
      <c r="N10" s="8"/>
      <c r="O10" s="8">
        <v>210631388549</v>
      </c>
      <c r="P10" s="8"/>
      <c r="Q10" s="8">
        <f t="shared" si="1"/>
        <v>-12338193662</v>
      </c>
    </row>
    <row r="11" spans="1:17" x14ac:dyDescent="0.55000000000000004">
      <c r="A11" s="1" t="s">
        <v>15</v>
      </c>
      <c r="C11" s="8">
        <v>31700</v>
      </c>
      <c r="D11" s="8"/>
      <c r="E11" s="8">
        <v>36646884062</v>
      </c>
      <c r="F11" s="8"/>
      <c r="G11" s="8">
        <v>37026905848</v>
      </c>
      <c r="H11" s="8"/>
      <c r="I11" s="8">
        <f t="shared" si="0"/>
        <v>-380021786</v>
      </c>
      <c r="J11" s="8"/>
      <c r="K11" s="8">
        <v>31700</v>
      </c>
      <c r="L11" s="8"/>
      <c r="M11" s="8">
        <v>36646884062</v>
      </c>
      <c r="N11" s="8"/>
      <c r="O11" s="8">
        <v>38493693842</v>
      </c>
      <c r="P11" s="8"/>
      <c r="Q11" s="8">
        <f t="shared" si="1"/>
        <v>-1846809780</v>
      </c>
    </row>
    <row r="12" spans="1:17" x14ac:dyDescent="0.55000000000000004">
      <c r="A12" s="1" t="s">
        <v>18</v>
      </c>
      <c r="C12" s="8">
        <v>845400</v>
      </c>
      <c r="D12" s="8"/>
      <c r="E12" s="8">
        <v>972855670023</v>
      </c>
      <c r="F12" s="8"/>
      <c r="G12" s="8">
        <v>986661763696</v>
      </c>
      <c r="H12" s="8"/>
      <c r="I12" s="8">
        <f t="shared" si="0"/>
        <v>-13806093673</v>
      </c>
      <c r="J12" s="8"/>
      <c r="K12" s="8">
        <v>845400</v>
      </c>
      <c r="L12" s="8"/>
      <c r="M12" s="8">
        <v>972855670023</v>
      </c>
      <c r="N12" s="8"/>
      <c r="O12" s="8">
        <v>1037436162812</v>
      </c>
      <c r="P12" s="8"/>
      <c r="Q12" s="8">
        <f t="shared" si="1"/>
        <v>-64580492789</v>
      </c>
    </row>
    <row r="13" spans="1:17" x14ac:dyDescent="0.55000000000000004">
      <c r="A13" s="1" t="s">
        <v>33</v>
      </c>
      <c r="C13" s="8">
        <v>18500</v>
      </c>
      <c r="D13" s="8"/>
      <c r="E13" s="8">
        <v>18126713938</v>
      </c>
      <c r="F13" s="8"/>
      <c r="G13" s="8">
        <v>18098968967</v>
      </c>
      <c r="H13" s="8"/>
      <c r="I13" s="8">
        <f t="shared" si="0"/>
        <v>27744971</v>
      </c>
      <c r="J13" s="8"/>
      <c r="K13" s="8">
        <v>18500</v>
      </c>
      <c r="L13" s="8"/>
      <c r="M13" s="8">
        <v>18126713938</v>
      </c>
      <c r="N13" s="8"/>
      <c r="O13" s="8">
        <v>17756799496</v>
      </c>
      <c r="P13" s="8"/>
      <c r="Q13" s="8">
        <f t="shared" si="1"/>
        <v>369914442</v>
      </c>
    </row>
    <row r="14" spans="1:17" x14ac:dyDescent="0.55000000000000004">
      <c r="A14" s="1" t="s">
        <v>29</v>
      </c>
      <c r="C14" s="8">
        <v>15000</v>
      </c>
      <c r="D14" s="8"/>
      <c r="E14" s="8">
        <v>14382362724</v>
      </c>
      <c r="F14" s="8"/>
      <c r="G14" s="8">
        <v>14171965865</v>
      </c>
      <c r="H14" s="8"/>
      <c r="I14" s="8">
        <f t="shared" si="0"/>
        <v>210396859</v>
      </c>
      <c r="J14" s="8"/>
      <c r="K14" s="8">
        <v>15000</v>
      </c>
      <c r="L14" s="8"/>
      <c r="M14" s="8">
        <v>14382362724</v>
      </c>
      <c r="N14" s="8"/>
      <c r="O14" s="8">
        <v>13992478403</v>
      </c>
      <c r="P14" s="8"/>
      <c r="Q14" s="8">
        <f t="shared" si="1"/>
        <v>389884321</v>
      </c>
    </row>
    <row r="15" spans="1:17" ht="24.75" thickBot="1" x14ac:dyDescent="0.6">
      <c r="C15" s="8"/>
      <c r="D15" s="8"/>
      <c r="E15" s="15">
        <f>SUM(E8:E14)</f>
        <v>2622098029874</v>
      </c>
      <c r="F15" s="8"/>
      <c r="G15" s="15">
        <f>SUM(G8:G14)</f>
        <v>2646340248179</v>
      </c>
      <c r="H15" s="8"/>
      <c r="I15" s="15">
        <f>SUM(I8:I14)</f>
        <v>-24242218305</v>
      </c>
      <c r="J15" s="8"/>
      <c r="K15" s="8"/>
      <c r="L15" s="8"/>
      <c r="M15" s="15">
        <f>SUM(M8:M14)</f>
        <v>2622098029874</v>
      </c>
      <c r="N15" s="8"/>
      <c r="O15" s="15">
        <f>SUM(O8:O14)</f>
        <v>2784103359673</v>
      </c>
      <c r="P15" s="8"/>
      <c r="Q15" s="15">
        <f>SUM(Q8:Q14)</f>
        <v>-162005329799</v>
      </c>
    </row>
    <row r="16" spans="1:17" ht="24.75" thickTop="1" x14ac:dyDescent="0.55000000000000004"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7:17" x14ac:dyDescent="0.55000000000000004">
      <c r="G17" s="3"/>
      <c r="I17" s="3"/>
      <c r="O17" s="3"/>
      <c r="Q17" s="3"/>
    </row>
    <row r="18" spans="7:17" x14ac:dyDescent="0.55000000000000004"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20" spans="7:17" x14ac:dyDescent="0.55000000000000004"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7:17" x14ac:dyDescent="0.55000000000000004">
      <c r="G21" s="4"/>
      <c r="H21" s="5"/>
      <c r="I21" s="4"/>
      <c r="J21" s="5"/>
      <c r="K21" s="5"/>
      <c r="L21" s="5"/>
      <c r="M21" s="5"/>
      <c r="N21" s="5"/>
      <c r="O21" s="4"/>
      <c r="P21" s="5"/>
      <c r="Q21" s="4"/>
    </row>
    <row r="22" spans="7:17" x14ac:dyDescent="0.55000000000000004"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4"/>
  <sheetViews>
    <sheetView rightToLeft="1" workbookViewId="0">
      <selection activeCell="O18" sqref="O18"/>
    </sheetView>
  </sheetViews>
  <sheetFormatPr defaultRowHeight="24" x14ac:dyDescent="0.55000000000000004"/>
  <cols>
    <col min="1" max="1" width="30.42578125" style="1" bestFit="1" customWidth="1"/>
    <col min="2" max="2" width="1" style="1" customWidth="1"/>
    <col min="3" max="3" width="7.28515625" style="1" bestFit="1" customWidth="1"/>
    <col min="4" max="4" width="1" style="1" customWidth="1"/>
    <col min="5" max="5" width="16.1406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8" style="1" bestFit="1" customWidth="1"/>
    <col min="12" max="12" width="1" style="1" customWidth="1"/>
    <col min="13" max="13" width="17.42578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 x14ac:dyDescent="0.55000000000000004">
      <c r="A3" s="21" t="s">
        <v>52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 x14ac:dyDescent="0.55000000000000004">
      <c r="A6" s="19" t="s">
        <v>3</v>
      </c>
      <c r="C6" s="20" t="s">
        <v>54</v>
      </c>
      <c r="D6" s="20" t="s">
        <v>54</v>
      </c>
      <c r="E6" s="20" t="s">
        <v>54</v>
      </c>
      <c r="F6" s="20" t="s">
        <v>54</v>
      </c>
      <c r="G6" s="20" t="s">
        <v>54</v>
      </c>
      <c r="H6" s="20" t="s">
        <v>54</v>
      </c>
      <c r="I6" s="20" t="s">
        <v>54</v>
      </c>
      <c r="K6" s="20" t="s">
        <v>55</v>
      </c>
      <c r="L6" s="20" t="s">
        <v>55</v>
      </c>
      <c r="M6" s="20" t="s">
        <v>55</v>
      </c>
      <c r="N6" s="20" t="s">
        <v>55</v>
      </c>
      <c r="O6" s="20" t="s">
        <v>55</v>
      </c>
      <c r="P6" s="20" t="s">
        <v>55</v>
      </c>
      <c r="Q6" s="20" t="s">
        <v>55</v>
      </c>
    </row>
    <row r="7" spans="1:17" ht="24.75" x14ac:dyDescent="0.55000000000000004">
      <c r="A7" s="20" t="s">
        <v>3</v>
      </c>
      <c r="C7" s="20" t="s">
        <v>7</v>
      </c>
      <c r="E7" s="20" t="s">
        <v>62</v>
      </c>
      <c r="G7" s="20" t="s">
        <v>63</v>
      </c>
      <c r="I7" s="20" t="s">
        <v>65</v>
      </c>
      <c r="K7" s="20" t="s">
        <v>7</v>
      </c>
      <c r="M7" s="20" t="s">
        <v>62</v>
      </c>
      <c r="O7" s="20" t="s">
        <v>63</v>
      </c>
      <c r="P7" s="17"/>
      <c r="Q7" s="20" t="s">
        <v>65</v>
      </c>
    </row>
    <row r="8" spans="1:17" x14ac:dyDescent="0.55000000000000004">
      <c r="A8" s="1" t="s">
        <v>16</v>
      </c>
      <c r="C8" s="3">
        <v>27500</v>
      </c>
      <c r="E8" s="8">
        <v>32220092161</v>
      </c>
      <c r="F8" s="8"/>
      <c r="G8" s="8">
        <v>33866001579</v>
      </c>
      <c r="H8" s="8"/>
      <c r="I8" s="8">
        <f>E8-G8</f>
        <v>-1645909418</v>
      </c>
      <c r="J8" s="8"/>
      <c r="K8" s="8">
        <v>92500</v>
      </c>
      <c r="L8" s="8"/>
      <c r="M8" s="8">
        <v>109320013737</v>
      </c>
      <c r="N8" s="8"/>
      <c r="O8" s="8">
        <v>113942856814</v>
      </c>
      <c r="P8" s="8"/>
      <c r="Q8" s="8">
        <f>M8-O8</f>
        <v>-4622843077</v>
      </c>
    </row>
    <row r="9" spans="1:17" x14ac:dyDescent="0.55000000000000004">
      <c r="A9" s="1" t="s">
        <v>17</v>
      </c>
      <c r="C9" s="3">
        <v>600</v>
      </c>
      <c r="E9" s="8">
        <v>698325008</v>
      </c>
      <c r="F9" s="8"/>
      <c r="G9" s="8">
        <v>737773225</v>
      </c>
      <c r="H9" s="8"/>
      <c r="I9" s="8">
        <f t="shared" ref="I9:I12" si="0">E9-G9</f>
        <v>-39448217</v>
      </c>
      <c r="J9" s="8"/>
      <c r="K9" s="8">
        <v>7100</v>
      </c>
      <c r="L9" s="8"/>
      <c r="M9" s="8">
        <v>8428528604</v>
      </c>
      <c r="N9" s="8"/>
      <c r="O9" s="8">
        <v>8738759741</v>
      </c>
      <c r="P9" s="8"/>
      <c r="Q9" s="8">
        <f t="shared" ref="Q9:Q12" si="1">M9-O9</f>
        <v>-310231137</v>
      </c>
    </row>
    <row r="10" spans="1:17" x14ac:dyDescent="0.55000000000000004">
      <c r="A10" s="1" t="s">
        <v>19</v>
      </c>
      <c r="C10" s="3">
        <v>500</v>
      </c>
      <c r="E10" s="8">
        <v>578055933</v>
      </c>
      <c r="F10" s="8"/>
      <c r="G10" s="8">
        <v>613851550</v>
      </c>
      <c r="H10" s="8"/>
      <c r="I10" s="8">
        <f t="shared" si="0"/>
        <v>-35795617</v>
      </c>
      <c r="J10" s="8"/>
      <c r="K10" s="8">
        <v>13400</v>
      </c>
      <c r="L10" s="8"/>
      <c r="M10" s="8">
        <v>15858533183</v>
      </c>
      <c r="N10" s="8"/>
      <c r="O10" s="8">
        <v>16460823641</v>
      </c>
      <c r="P10" s="8"/>
      <c r="Q10" s="8">
        <f t="shared" si="1"/>
        <v>-602290458</v>
      </c>
    </row>
    <row r="11" spans="1:17" x14ac:dyDescent="0.55000000000000004">
      <c r="A11" s="1" t="s">
        <v>15</v>
      </c>
      <c r="C11" s="3">
        <v>900</v>
      </c>
      <c r="E11" s="8">
        <v>1053980876</v>
      </c>
      <c r="F11" s="8"/>
      <c r="G11" s="8">
        <v>1107471133</v>
      </c>
      <c r="H11" s="8"/>
      <c r="I11" s="8">
        <f t="shared" si="0"/>
        <v>-53490257</v>
      </c>
      <c r="J11" s="8"/>
      <c r="K11" s="8">
        <v>1300</v>
      </c>
      <c r="L11" s="8"/>
      <c r="M11" s="8">
        <v>1519105049</v>
      </c>
      <c r="N11" s="8"/>
      <c r="O11" s="8">
        <v>1599680525</v>
      </c>
      <c r="P11" s="8"/>
      <c r="Q11" s="8">
        <f t="shared" si="1"/>
        <v>-80575476</v>
      </c>
    </row>
    <row r="12" spans="1:17" x14ac:dyDescent="0.55000000000000004">
      <c r="A12" s="1" t="s">
        <v>18</v>
      </c>
      <c r="C12" s="3">
        <v>2700</v>
      </c>
      <c r="E12" s="8">
        <v>3125348729</v>
      </c>
      <c r="F12" s="8"/>
      <c r="G12" s="8">
        <v>3313316337</v>
      </c>
      <c r="H12" s="8"/>
      <c r="I12" s="8">
        <f t="shared" si="0"/>
        <v>-187967608</v>
      </c>
      <c r="J12" s="8"/>
      <c r="K12" s="8">
        <v>6000</v>
      </c>
      <c r="L12" s="8"/>
      <c r="M12" s="8">
        <v>7011953205</v>
      </c>
      <c r="N12" s="8"/>
      <c r="O12" s="8">
        <v>7367331871</v>
      </c>
      <c r="P12" s="8"/>
      <c r="Q12" s="8">
        <f t="shared" si="1"/>
        <v>-355378666</v>
      </c>
    </row>
    <row r="13" spans="1:17" ht="24.75" thickBot="1" x14ac:dyDescent="0.6">
      <c r="E13" s="15">
        <f>SUM(E8:E12)</f>
        <v>37675802707</v>
      </c>
      <c r="F13" s="8"/>
      <c r="G13" s="15">
        <f>SUM(G8:G12)</f>
        <v>39638413824</v>
      </c>
      <c r="H13" s="8"/>
      <c r="I13" s="15">
        <f>SUM(I8:I12)</f>
        <v>-1962611117</v>
      </c>
      <c r="J13" s="8"/>
      <c r="K13" s="8"/>
      <c r="L13" s="8"/>
      <c r="M13" s="15">
        <f>SUM(M8:M12)</f>
        <v>142138133778</v>
      </c>
      <c r="N13" s="8"/>
      <c r="O13" s="15">
        <f>SUM(O8:O12)</f>
        <v>148109452592</v>
      </c>
      <c r="P13" s="8"/>
      <c r="Q13" s="15">
        <f>SUM(Q8:Q12)</f>
        <v>-5971318814</v>
      </c>
    </row>
    <row r="14" spans="1:17" ht="24.75" thickTop="1" x14ac:dyDescent="0.55000000000000004">
      <c r="G14" s="3"/>
      <c r="I14" s="3"/>
      <c r="O14" s="3"/>
      <c r="Q14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4"/>
  <sheetViews>
    <sheetView rightToLeft="1" workbookViewId="0">
      <selection activeCell="S9" sqref="S9"/>
    </sheetView>
  </sheetViews>
  <sheetFormatPr defaultRowHeight="24" x14ac:dyDescent="0.55000000000000004"/>
  <cols>
    <col min="1" max="1" width="30.425781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5.5703125" style="1" bestFit="1" customWidth="1"/>
    <col min="8" max="8" width="1" style="1" customWidth="1"/>
    <col min="9" max="9" width="16.710937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5.5703125" style="1" bestFit="1" customWidth="1"/>
    <col min="18" max="18" width="1" style="1" customWidth="1"/>
    <col min="19" max="19" width="18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24.75" x14ac:dyDescent="0.55000000000000004">
      <c r="A3" s="21" t="s">
        <v>52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6" spans="1:21" ht="24.75" x14ac:dyDescent="0.55000000000000004">
      <c r="A6" s="19" t="s">
        <v>3</v>
      </c>
      <c r="C6" s="20" t="s">
        <v>54</v>
      </c>
      <c r="D6" s="20" t="s">
        <v>54</v>
      </c>
      <c r="E6" s="20" t="s">
        <v>54</v>
      </c>
      <c r="F6" s="20" t="s">
        <v>54</v>
      </c>
      <c r="G6" s="20" t="s">
        <v>54</v>
      </c>
      <c r="H6" s="20" t="s">
        <v>54</v>
      </c>
      <c r="I6" s="20" t="s">
        <v>54</v>
      </c>
      <c r="J6" s="20" t="s">
        <v>54</v>
      </c>
      <c r="K6" s="20" t="s">
        <v>54</v>
      </c>
      <c r="M6" s="20" t="s">
        <v>55</v>
      </c>
      <c r="N6" s="20" t="s">
        <v>55</v>
      </c>
      <c r="O6" s="20" t="s">
        <v>55</v>
      </c>
      <c r="P6" s="20" t="s">
        <v>55</v>
      </c>
      <c r="Q6" s="20" t="s">
        <v>55</v>
      </c>
      <c r="R6" s="20" t="s">
        <v>55</v>
      </c>
      <c r="S6" s="20" t="s">
        <v>55</v>
      </c>
      <c r="T6" s="20" t="s">
        <v>55</v>
      </c>
      <c r="U6" s="20" t="s">
        <v>55</v>
      </c>
    </row>
    <row r="7" spans="1:21" ht="24.75" x14ac:dyDescent="0.55000000000000004">
      <c r="A7" s="20" t="s">
        <v>3</v>
      </c>
      <c r="C7" s="20" t="s">
        <v>66</v>
      </c>
      <c r="E7" s="20" t="s">
        <v>67</v>
      </c>
      <c r="G7" s="20" t="s">
        <v>68</v>
      </c>
      <c r="I7" s="20" t="s">
        <v>42</v>
      </c>
      <c r="K7" s="20" t="s">
        <v>69</v>
      </c>
      <c r="M7" s="20" t="s">
        <v>66</v>
      </c>
      <c r="O7" s="20" t="s">
        <v>67</v>
      </c>
      <c r="Q7" s="20" t="s">
        <v>68</v>
      </c>
      <c r="S7" s="20" t="s">
        <v>42</v>
      </c>
      <c r="U7" s="20" t="s">
        <v>69</v>
      </c>
    </row>
    <row r="8" spans="1:21" x14ac:dyDescent="0.55000000000000004">
      <c r="A8" s="1" t="s">
        <v>16</v>
      </c>
      <c r="C8" s="4">
        <v>0</v>
      </c>
      <c r="E8" s="8">
        <v>-7082504059</v>
      </c>
      <c r="F8" s="8"/>
      <c r="G8" s="8">
        <v>-1645909418</v>
      </c>
      <c r="H8" s="8"/>
      <c r="I8" s="8">
        <f>C8+E8+G8</f>
        <v>-8728413477</v>
      </c>
      <c r="J8" s="8"/>
      <c r="K8" s="13">
        <f>I8/$I$13</f>
        <v>0.33008444451339147</v>
      </c>
      <c r="L8" s="8"/>
      <c r="M8" s="8">
        <v>0</v>
      </c>
      <c r="N8" s="8"/>
      <c r="O8" s="8">
        <v>-74545785946</v>
      </c>
      <c r="P8" s="8"/>
      <c r="Q8" s="8">
        <v>-4622843077</v>
      </c>
      <c r="R8" s="8"/>
      <c r="S8" s="8">
        <f>M8+O8+Q8</f>
        <v>-79168629023</v>
      </c>
      <c r="T8" s="8"/>
      <c r="U8" s="13">
        <f>S8/$S$13</f>
        <v>0.46918511236986277</v>
      </c>
    </row>
    <row r="9" spans="1:21" x14ac:dyDescent="0.55000000000000004">
      <c r="A9" s="1" t="s">
        <v>17</v>
      </c>
      <c r="C9" s="4">
        <v>0</v>
      </c>
      <c r="E9" s="8">
        <v>-1576452358</v>
      </c>
      <c r="F9" s="8"/>
      <c r="G9" s="8">
        <v>-39448217</v>
      </c>
      <c r="H9" s="8"/>
      <c r="I9" s="8">
        <f t="shared" ref="I9:I12" si="0">C9+E9+G9</f>
        <v>-1615900575</v>
      </c>
      <c r="J9" s="8"/>
      <c r="K9" s="13">
        <f t="shared" ref="K9:K12" si="1">I9/$I$13</f>
        <v>6.1108888241058847E-2</v>
      </c>
      <c r="L9" s="8"/>
      <c r="M9" s="8">
        <v>0</v>
      </c>
      <c r="N9" s="8"/>
      <c r="O9" s="8">
        <v>-9453846383</v>
      </c>
      <c r="P9" s="8"/>
      <c r="Q9" s="8">
        <v>-310231137</v>
      </c>
      <c r="R9" s="8"/>
      <c r="S9" s="8">
        <f t="shared" ref="S9:S12" si="2">M9+O9+Q9</f>
        <v>-9764077520</v>
      </c>
      <c r="T9" s="8"/>
      <c r="U9" s="13">
        <f t="shared" ref="U9:U12" si="3">S9/$S$13</f>
        <v>5.7865847431541814E-2</v>
      </c>
    </row>
    <row r="10" spans="1:21" x14ac:dyDescent="0.55000000000000004">
      <c r="A10" s="1" t="s">
        <v>19</v>
      </c>
      <c r="C10" s="4">
        <v>0</v>
      </c>
      <c r="E10" s="8">
        <v>-1635288258</v>
      </c>
      <c r="F10" s="8"/>
      <c r="G10" s="8">
        <v>-35795617</v>
      </c>
      <c r="H10" s="8"/>
      <c r="I10" s="8">
        <f t="shared" si="0"/>
        <v>-1671083875</v>
      </c>
      <c r="J10" s="8"/>
      <c r="K10" s="13">
        <f t="shared" si="1"/>
        <v>6.3195767944330711E-2</v>
      </c>
      <c r="L10" s="8"/>
      <c r="M10" s="8">
        <v>0</v>
      </c>
      <c r="N10" s="8"/>
      <c r="O10" s="8">
        <v>-12338193665</v>
      </c>
      <c r="P10" s="8"/>
      <c r="Q10" s="8">
        <v>-602290458</v>
      </c>
      <c r="R10" s="8"/>
      <c r="S10" s="8">
        <f t="shared" si="2"/>
        <v>-12940484123</v>
      </c>
      <c r="T10" s="8"/>
      <c r="U10" s="13">
        <f t="shared" si="3"/>
        <v>7.6690509514902666E-2</v>
      </c>
    </row>
    <row r="11" spans="1:21" x14ac:dyDescent="0.55000000000000004">
      <c r="A11" s="1" t="s">
        <v>15</v>
      </c>
      <c r="C11" s="4">
        <v>0</v>
      </c>
      <c r="E11" s="8">
        <v>-380021787</v>
      </c>
      <c r="F11" s="8"/>
      <c r="G11" s="8">
        <v>-53490257</v>
      </c>
      <c r="H11" s="8"/>
      <c r="I11" s="8">
        <f t="shared" si="0"/>
        <v>-433512044</v>
      </c>
      <c r="J11" s="8"/>
      <c r="K11" s="13">
        <f t="shared" si="1"/>
        <v>1.639422589347676E-2</v>
      </c>
      <c r="L11" s="8"/>
      <c r="M11" s="8">
        <v>0</v>
      </c>
      <c r="N11" s="8"/>
      <c r="O11" s="8">
        <v>-1846809779</v>
      </c>
      <c r="P11" s="8"/>
      <c r="Q11" s="8">
        <v>-80575476</v>
      </c>
      <c r="R11" s="8"/>
      <c r="S11" s="8">
        <f t="shared" si="2"/>
        <v>-1927385255</v>
      </c>
      <c r="T11" s="8"/>
      <c r="U11" s="13">
        <f t="shared" si="3"/>
        <v>1.1422459610668199E-2</v>
      </c>
    </row>
    <row r="12" spans="1:21" x14ac:dyDescent="0.55000000000000004">
      <c r="A12" s="1" t="s">
        <v>18</v>
      </c>
      <c r="C12" s="4">
        <v>0</v>
      </c>
      <c r="E12" s="8">
        <v>-13806093673</v>
      </c>
      <c r="F12" s="8"/>
      <c r="G12" s="8">
        <v>-187967608</v>
      </c>
      <c r="H12" s="8"/>
      <c r="I12" s="8">
        <f t="shared" si="0"/>
        <v>-13994061281</v>
      </c>
      <c r="J12" s="8"/>
      <c r="K12" s="13">
        <f t="shared" si="1"/>
        <v>0.52921667340774226</v>
      </c>
      <c r="L12" s="8"/>
      <c r="M12" s="8">
        <v>0</v>
      </c>
      <c r="N12" s="8"/>
      <c r="O12" s="8">
        <v>-64580492789</v>
      </c>
      <c r="P12" s="8"/>
      <c r="Q12" s="8">
        <v>-355378666</v>
      </c>
      <c r="R12" s="8"/>
      <c r="S12" s="8">
        <f t="shared" si="2"/>
        <v>-64935871455</v>
      </c>
      <c r="T12" s="8"/>
      <c r="U12" s="13">
        <f t="shared" si="3"/>
        <v>0.38483607107302453</v>
      </c>
    </row>
    <row r="13" spans="1:21" ht="24.75" thickBot="1" x14ac:dyDescent="0.6">
      <c r="C13" s="7">
        <f>SUM(C8:C12)</f>
        <v>0</v>
      </c>
      <c r="E13" s="15">
        <f>SUM(E8:E12)</f>
        <v>-24480360135</v>
      </c>
      <c r="F13" s="8"/>
      <c r="G13" s="15">
        <f>SUM(G8:G12)</f>
        <v>-1962611117</v>
      </c>
      <c r="H13" s="8"/>
      <c r="I13" s="15">
        <f>SUM(I8:I12)</f>
        <v>-26442971252</v>
      </c>
      <c r="J13" s="8"/>
      <c r="K13" s="10">
        <f>SUM(K8:K12)</f>
        <v>1</v>
      </c>
      <c r="L13" s="8"/>
      <c r="M13" s="15">
        <f>SUM(M8:M12)</f>
        <v>0</v>
      </c>
      <c r="N13" s="8"/>
      <c r="O13" s="15">
        <f>SUM(O8:O12)</f>
        <v>-162765128562</v>
      </c>
      <c r="P13" s="8"/>
      <c r="Q13" s="15">
        <f>SUM(Q8:Q12)</f>
        <v>-5971318814</v>
      </c>
      <c r="R13" s="8"/>
      <c r="S13" s="15">
        <f>SUM(S8:S12)</f>
        <v>-168736447376</v>
      </c>
      <c r="T13" s="8"/>
      <c r="U13" s="10">
        <f>SUM(U8:U12)</f>
        <v>1</v>
      </c>
    </row>
    <row r="14" spans="1:21" ht="24.75" thickTop="1" x14ac:dyDescent="0.55000000000000004">
      <c r="E14" s="16"/>
      <c r="G14" s="16"/>
      <c r="O14" s="16"/>
      <c r="Q14" s="16"/>
    </row>
  </sheetData>
  <mergeCells count="16">
    <mergeCell ref="A3:U3"/>
    <mergeCell ref="A4:U4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2021-10-27T08:57:02Z</dcterms:created>
  <dcterms:modified xsi:type="dcterms:W3CDTF">2021-10-30T12:42:40Z</dcterms:modified>
</cp:coreProperties>
</file>