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یر 1400\"/>
    </mc:Choice>
  </mc:AlternateContent>
  <xr:revisionPtr revIDLastSave="0" documentId="13_ncr:1_{B9B8A6FB-FC39-4EEF-86A6-EC1560B7A4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E10" i="15" l="1"/>
  <c r="E8" i="15"/>
  <c r="E9" i="15"/>
  <c r="E7" i="15"/>
  <c r="C10" i="15"/>
  <c r="G10" i="15" s="1"/>
  <c r="C9" i="15"/>
  <c r="C8" i="15"/>
  <c r="C7" i="15"/>
  <c r="E10" i="14"/>
  <c r="C10" i="14"/>
  <c r="K9" i="13"/>
  <c r="K8" i="13"/>
  <c r="G9" i="13"/>
  <c r="G8" i="13"/>
  <c r="E9" i="13"/>
  <c r="I9" i="13"/>
  <c r="Q9" i="12"/>
  <c r="Q11" i="12"/>
  <c r="Q10" i="12"/>
  <c r="Q8" i="12"/>
  <c r="I9" i="12"/>
  <c r="I11" i="12" s="1"/>
  <c r="I10" i="12"/>
  <c r="I8" i="12"/>
  <c r="O11" i="12"/>
  <c r="M11" i="12"/>
  <c r="K11" i="12"/>
  <c r="G11" i="12"/>
  <c r="E11" i="12"/>
  <c r="C11" i="12"/>
  <c r="S11" i="11"/>
  <c r="R14" i="11"/>
  <c r="S8" i="11"/>
  <c r="D14" i="11"/>
  <c r="S9" i="11"/>
  <c r="S12" i="11" s="1"/>
  <c r="U8" i="11" s="1"/>
  <c r="S10" i="11"/>
  <c r="I9" i="11"/>
  <c r="I12" i="11" s="1"/>
  <c r="I10" i="11"/>
  <c r="I11" i="11"/>
  <c r="I8" i="11"/>
  <c r="C12" i="11"/>
  <c r="E12" i="11"/>
  <c r="G12" i="11"/>
  <c r="M12" i="11"/>
  <c r="O12" i="11"/>
  <c r="Q12" i="11"/>
  <c r="Q13" i="10"/>
  <c r="O13" i="10"/>
  <c r="M13" i="10"/>
  <c r="I13" i="10"/>
  <c r="G13" i="10"/>
  <c r="E13" i="10"/>
  <c r="Q9" i="9"/>
  <c r="Q10" i="9"/>
  <c r="Q11" i="9"/>
  <c r="Q12" i="9"/>
  <c r="Q13" i="9" s="1"/>
  <c r="Q8" i="9"/>
  <c r="I9" i="9"/>
  <c r="I10" i="9"/>
  <c r="I11" i="9"/>
  <c r="I12" i="9"/>
  <c r="I13" i="9"/>
  <c r="I8" i="9"/>
  <c r="O13" i="9"/>
  <c r="M13" i="9"/>
  <c r="G13" i="9"/>
  <c r="E13" i="9"/>
  <c r="I10" i="7"/>
  <c r="K10" i="7"/>
  <c r="O10" i="7"/>
  <c r="S10" i="7"/>
  <c r="Q10" i="7"/>
  <c r="M10" i="7"/>
  <c r="K10" i="6"/>
  <c r="M10" i="6"/>
  <c r="O10" i="6"/>
  <c r="Q10" i="6"/>
  <c r="Q9" i="6"/>
  <c r="S10" i="6"/>
  <c r="Q8" i="6"/>
  <c r="AK11" i="3"/>
  <c r="Q11" i="3"/>
  <c r="S11" i="3"/>
  <c r="AA11" i="3"/>
  <c r="W11" i="3"/>
  <c r="AI11" i="3"/>
  <c r="AG11" i="3"/>
  <c r="Y12" i="1"/>
  <c r="W12" i="1"/>
  <c r="U12" i="1"/>
  <c r="O12" i="1"/>
  <c r="K12" i="1"/>
  <c r="E12" i="1"/>
  <c r="G12" i="1"/>
  <c r="U9" i="11" l="1"/>
  <c r="U11" i="11"/>
  <c r="U10" i="11"/>
  <c r="U12" i="11" s="1"/>
  <c r="K10" i="11"/>
  <c r="K11" i="11"/>
  <c r="K8" i="11"/>
  <c r="K9" i="11"/>
  <c r="K12" i="11" l="1"/>
</calcChain>
</file>

<file path=xl/sharedStrings.xml><?xml version="1.0" encoding="utf-8"?>
<sst xmlns="http://schemas.openxmlformats.org/spreadsheetml/2006/main" count="389" uniqueCount="87">
  <si>
    <t>صندوق سرمایه‌گذاری در اوراق بهادار مبتنی بر سکه طلای مفید</t>
  </si>
  <si>
    <t>صورت وضعیت پورتفوی</t>
  </si>
  <si>
    <t>برای ماه منتهی به 1400/04/31</t>
  </si>
  <si>
    <t>نام شرکت</t>
  </si>
  <si>
    <t>1400/03/31</t>
  </si>
  <si>
    <t>تغییرات طی دوره</t>
  </si>
  <si>
    <t>1400/04/31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</si>
  <si>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</si>
  <si>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</si>
  <si>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</si>
  <si>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</si>
  <si>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</si>
  <si>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</si>
  <si>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</si>
  <si>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</si>
  <si>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بهارتحویلی 1روزه رفاه</t>
  </si>
  <si>
    <t>سکه تمام بهارتحویلی1روز صادرات</t>
  </si>
  <si>
    <t>سکه تمام بهارتحویلی1روزه سامان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</si>
  <si>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</si>
  <si>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</si>
  <si>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</si>
  <si>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</si>
  <si>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</si>
  <si>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</si>
  <si>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</si>
  <si>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</si>
  <si>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</si>
  <si>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</si>
  <si>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</si>
  <si>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</si>
  <si>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</si>
  <si>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صكوك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</si>
  <si>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</si>
  <si>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</si>
  <si>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</si>
  <si>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</si>
  <si>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</si>
  <si>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</si>
  <si>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</si>
  <si>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</si>
  <si>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</si>
  <si>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</si>
  <si>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</si>
  <si>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</si>
  <si>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</si>
  <si>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</si>
  <si>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</si>
  <si>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</si>
  <si>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</si>
  <si>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</si>
  <si>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</si>
  <si>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</si>
  <si>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</si>
  <si>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</si>
  <si>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</si>
  <si>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</si>
  <si>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</si>
  <si>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</si>
  <si>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</si>
  <si>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</si>
  <si>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</si>
  <si>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</si>
  <si>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</si>
  <si>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</si>
  <si>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</si>
  <si>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سکه تمام بهارتحویل1روزه صادرات</t>
  </si>
  <si>
    <t>اسنادخزانه-م3بودجه97-990721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</si>
  <si>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</si>
  <si>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</si>
  <si>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</si>
  <si>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</si>
  <si>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</si>
  <si>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</si>
  <si>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</si>
  <si>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</si>
  <si>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</si>
  <si>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</si>
  <si>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</si>
  <si>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</si>
  <si>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</si>
  <si>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</si>
  <si>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</si>
  <si>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1400/04/01</t>
  </si>
  <si>
    <t>-</t>
  </si>
  <si>
    <t xml:space="preserve">از ابتدای سال 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</si>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</sst>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3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64" fontId="2" fillId="0" borderId="0" xfId="1" applyNumberFormat="1" applyFont="1"/>
    <xf numFmtId="0" fontId="2" fillId="0" borderId="0" xfId="0" applyFont="1" applyAlignment="1"/>
    <xf numFmtId="3" fontId="2" fillId="0" borderId="2" xfId="0" applyNumberFormat="1" applyFont="1" applyBorder="1" applyAlignment="1"/>
    <xf numFmtId="37" fontId="2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A3DCDC8-F9C5-4660-BAB0-EE8BBEF5A4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DA1E8-ED37-4B01-A6F5-259B54BDF239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142875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2"/>
  <sheetViews>
    <sheetView rightToLeft="1" workbookViewId="0">
      <selection activeCell="M19" sqref="M19"/>
    </sheetView>
  </sheetViews>
  <sheetFormatPr defaultRowHeight="24" x14ac:dyDescent="0.55000000000000004"/>
  <cols>
    <col min="1" max="1" width="31.42578125" style="9" bestFit="1" customWidth="1"/>
    <col min="2" max="2" width="1" style="9" customWidth="1"/>
    <col min="3" max="3" width="21.28515625" style="9" bestFit="1" customWidth="1"/>
    <col min="4" max="4" width="1" style="9" customWidth="1"/>
    <col min="5" max="5" width="22.42578125" style="9" bestFit="1" customWidth="1"/>
    <col min="6" max="6" width="1" style="9" customWidth="1"/>
    <col min="7" max="7" width="15.85546875" style="9" bestFit="1" customWidth="1"/>
    <col min="8" max="8" width="1" style="9" customWidth="1"/>
    <col min="9" max="9" width="14.140625" style="9" bestFit="1" customWidth="1"/>
    <col min="10" max="10" width="1" style="9" customWidth="1"/>
    <col min="11" max="11" width="21.28515625" style="9" bestFit="1" customWidth="1"/>
    <col min="12" max="12" width="1" style="9" customWidth="1"/>
    <col min="13" max="13" width="22.42578125" style="9" bestFit="1" customWidth="1"/>
    <col min="14" max="14" width="1" style="9" customWidth="1"/>
    <col min="15" max="15" width="15.85546875" style="9" bestFit="1" customWidth="1"/>
    <col min="16" max="16" width="1" style="9" customWidth="1"/>
    <col min="17" max="17" width="16" style="9" bestFit="1" customWidth="1"/>
    <col min="18" max="18" width="1" style="9" customWidth="1"/>
    <col min="19" max="19" width="9.140625" style="9" customWidth="1"/>
    <col min="20" max="16384" width="9.140625" style="9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2" t="s">
        <v>54</v>
      </c>
      <c r="C6" s="21" t="s">
        <v>52</v>
      </c>
      <c r="D6" s="21" t="s">
        <v>52</v>
      </c>
      <c r="E6" s="21" t="s">
        <v>52</v>
      </c>
      <c r="F6" s="21" t="s">
        <v>52</v>
      </c>
      <c r="G6" s="21" t="s">
        <v>52</v>
      </c>
      <c r="H6" s="21" t="s">
        <v>52</v>
      </c>
      <c r="I6" s="21" t="s">
        <v>52</v>
      </c>
      <c r="K6" s="21" t="s">
        <v>53</v>
      </c>
      <c r="L6" s="21" t="s">
        <v>53</v>
      </c>
      <c r="M6" s="21" t="s">
        <v>53</v>
      </c>
      <c r="N6" s="21" t="s">
        <v>53</v>
      </c>
      <c r="O6" s="21" t="s">
        <v>53</v>
      </c>
      <c r="P6" s="21" t="s">
        <v>53</v>
      </c>
      <c r="Q6" s="21" t="s">
        <v>53</v>
      </c>
    </row>
    <row r="7" spans="1:17" ht="24.75" x14ac:dyDescent="0.55000000000000004">
      <c r="A7" s="21" t="s">
        <v>54</v>
      </c>
      <c r="C7" s="21" t="s">
        <v>71</v>
      </c>
      <c r="E7" s="21" t="s">
        <v>68</v>
      </c>
      <c r="G7" s="21" t="s">
        <v>69</v>
      </c>
      <c r="I7" s="21" t="s">
        <v>72</v>
      </c>
      <c r="K7" s="21" t="s">
        <v>71</v>
      </c>
      <c r="M7" s="21" t="s">
        <v>68</v>
      </c>
      <c r="O7" s="21" t="s">
        <v>69</v>
      </c>
      <c r="Q7" s="21" t="s">
        <v>72</v>
      </c>
    </row>
    <row r="8" spans="1:17" x14ac:dyDescent="0.55000000000000004">
      <c r="A8" s="9" t="s">
        <v>66</v>
      </c>
      <c r="C8" s="9">
        <v>0</v>
      </c>
      <c r="E8" s="9">
        <v>0</v>
      </c>
      <c r="G8" s="9">
        <v>0</v>
      </c>
      <c r="I8" s="9">
        <f>C8+E8+G8</f>
        <v>0</v>
      </c>
      <c r="K8" s="9">
        <v>0</v>
      </c>
      <c r="M8" s="9">
        <v>0</v>
      </c>
      <c r="O8" s="9">
        <v>784874230</v>
      </c>
      <c r="Q8" s="9">
        <f>K8+M8+O8</f>
        <v>784874230</v>
      </c>
    </row>
    <row r="9" spans="1:17" x14ac:dyDescent="0.55000000000000004">
      <c r="A9" s="9" t="s">
        <v>31</v>
      </c>
      <c r="C9" s="9">
        <v>251615866</v>
      </c>
      <c r="E9" s="9">
        <v>18497</v>
      </c>
      <c r="G9" s="9">
        <v>0</v>
      </c>
      <c r="I9" s="9">
        <f t="shared" ref="I9:I10" si="0">C9+E9+G9</f>
        <v>251634363</v>
      </c>
      <c r="K9" s="9">
        <v>2709310900</v>
      </c>
      <c r="M9" s="9">
        <v>-499390968</v>
      </c>
      <c r="O9" s="9">
        <v>0</v>
      </c>
      <c r="Q9" s="9">
        <f>K9+M9+O9</f>
        <v>2209919932</v>
      </c>
    </row>
    <row r="10" spans="1:17" x14ac:dyDescent="0.55000000000000004">
      <c r="A10" s="9" t="s">
        <v>27</v>
      </c>
      <c r="C10" s="9">
        <v>0</v>
      </c>
      <c r="E10" s="9">
        <v>496350020</v>
      </c>
      <c r="G10" s="9">
        <v>0</v>
      </c>
      <c r="I10" s="9">
        <f t="shared" si="0"/>
        <v>496350020</v>
      </c>
      <c r="K10" s="9">
        <v>0</v>
      </c>
      <c r="M10" s="9">
        <v>3923068329</v>
      </c>
      <c r="O10" s="9">
        <v>0</v>
      </c>
      <c r="Q10" s="9">
        <f t="shared" ref="Q10" si="1">K10+M10+O10</f>
        <v>3923068329</v>
      </c>
    </row>
    <row r="11" spans="1:17" ht="24.75" thickBot="1" x14ac:dyDescent="0.6">
      <c r="C11" s="16">
        <f>SUM(C8:C10)</f>
        <v>251615866</v>
      </c>
      <c r="E11" s="16">
        <f>SUM(E8:E10)</f>
        <v>496368517</v>
      </c>
      <c r="G11" s="16">
        <f>SUM(G8:G10)</f>
        <v>0</v>
      </c>
      <c r="I11" s="16">
        <f>SUM(I8:I10)</f>
        <v>747984383</v>
      </c>
      <c r="K11" s="16">
        <f>SUM(K8:K10)</f>
        <v>2709310900</v>
      </c>
      <c r="M11" s="16">
        <f>SUM(M8:M10)</f>
        <v>3423677361</v>
      </c>
      <c r="O11" s="16">
        <f>SUM(O8:O10)</f>
        <v>784874230</v>
      </c>
      <c r="Q11" s="16">
        <f>SUM(Q8:Q10)</f>
        <v>6917862491</v>
      </c>
    </row>
    <row r="12" spans="1:17" ht="24.75" thickTop="1" x14ac:dyDescent="0.55000000000000004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G21" sqref="G21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x14ac:dyDescent="0.55000000000000004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 x14ac:dyDescent="0.55000000000000004">
      <c r="A6" s="18" t="s">
        <v>73</v>
      </c>
      <c r="B6" s="18" t="s">
        <v>73</v>
      </c>
      <c r="C6" s="18" t="s">
        <v>73</v>
      </c>
      <c r="E6" s="18" t="s">
        <v>52</v>
      </c>
      <c r="F6" s="18" t="s">
        <v>52</v>
      </c>
      <c r="G6" s="18" t="s">
        <v>52</v>
      </c>
      <c r="I6" s="18" t="s">
        <v>53</v>
      </c>
      <c r="J6" s="18" t="s">
        <v>53</v>
      </c>
      <c r="K6" s="18" t="s">
        <v>53</v>
      </c>
    </row>
    <row r="7" spans="1:11" ht="24.75" x14ac:dyDescent="0.55000000000000004">
      <c r="A7" s="18" t="s">
        <v>74</v>
      </c>
      <c r="C7" s="18" t="s">
        <v>37</v>
      </c>
      <c r="E7" s="18" t="s">
        <v>75</v>
      </c>
      <c r="G7" s="18" t="s">
        <v>76</v>
      </c>
      <c r="I7" s="18" t="s">
        <v>75</v>
      </c>
      <c r="K7" s="18" t="s">
        <v>76</v>
      </c>
    </row>
    <row r="8" spans="1:11" x14ac:dyDescent="0.55000000000000004">
      <c r="A8" s="1" t="s">
        <v>43</v>
      </c>
      <c r="C8" s="1" t="s">
        <v>44</v>
      </c>
      <c r="E8" s="10">
        <v>7381318</v>
      </c>
      <c r="F8" s="6"/>
      <c r="G8" s="7">
        <f>E8/E9</f>
        <v>1</v>
      </c>
      <c r="H8" s="6"/>
      <c r="I8" s="10">
        <v>308546460</v>
      </c>
      <c r="J8" s="6"/>
      <c r="K8" s="7">
        <f>I8/I9</f>
        <v>1</v>
      </c>
    </row>
    <row r="9" spans="1:11" ht="24.75" thickBot="1" x14ac:dyDescent="0.6">
      <c r="E9" s="11">
        <f>SUM(E8)</f>
        <v>7381318</v>
      </c>
      <c r="F9" s="6"/>
      <c r="G9" s="12">
        <f>SUM(G8)</f>
        <v>1</v>
      </c>
      <c r="H9" s="6"/>
      <c r="I9" s="11">
        <f>SUM(I8)</f>
        <v>308546460</v>
      </c>
      <c r="J9" s="6"/>
      <c r="K9" s="12">
        <f>SUM(K8)</f>
        <v>1</v>
      </c>
    </row>
    <row r="10" spans="1:11" ht="24.75" thickTop="1" x14ac:dyDescent="0.55000000000000004">
      <c r="E10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G18" sqref="A18:G18"/>
    </sheetView>
  </sheetViews>
  <sheetFormatPr defaultRowHeight="24" x14ac:dyDescent="0.55000000000000004"/>
  <cols>
    <col min="1" max="1" width="28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9" t="s">
        <v>0</v>
      </c>
      <c r="B2" s="19"/>
      <c r="C2" s="19"/>
      <c r="D2" s="19"/>
      <c r="E2" s="19"/>
    </row>
    <row r="3" spans="1:5" ht="24.75" x14ac:dyDescent="0.55000000000000004">
      <c r="A3" s="19" t="s">
        <v>50</v>
      </c>
      <c r="B3" s="19"/>
      <c r="C3" s="19"/>
      <c r="D3" s="19"/>
      <c r="E3" s="19"/>
    </row>
    <row r="4" spans="1:5" ht="24.75" x14ac:dyDescent="0.55000000000000004">
      <c r="A4" s="19" t="s">
        <v>2</v>
      </c>
      <c r="B4" s="19"/>
      <c r="C4" s="19"/>
      <c r="D4" s="19"/>
      <c r="E4" s="19"/>
    </row>
    <row r="5" spans="1:5" ht="24.75" x14ac:dyDescent="0.55000000000000004">
      <c r="C5" s="17" t="s">
        <v>52</v>
      </c>
      <c r="E5" s="5" t="s">
        <v>84</v>
      </c>
    </row>
    <row r="6" spans="1:5" ht="24.75" x14ac:dyDescent="0.55000000000000004">
      <c r="A6" s="17" t="s">
        <v>77</v>
      </c>
      <c r="C6" s="18"/>
      <c r="E6" s="18" t="s">
        <v>85</v>
      </c>
    </row>
    <row r="7" spans="1:5" ht="24.75" x14ac:dyDescent="0.55000000000000004">
      <c r="A7" s="18" t="s">
        <v>77</v>
      </c>
      <c r="C7" s="18" t="s">
        <v>40</v>
      </c>
      <c r="E7" s="18" t="s">
        <v>40</v>
      </c>
    </row>
    <row r="8" spans="1:5" x14ac:dyDescent="0.55000000000000004">
      <c r="A8" s="6" t="s">
        <v>86</v>
      </c>
      <c r="C8" s="10">
        <v>0</v>
      </c>
      <c r="D8" s="6"/>
      <c r="E8" s="10">
        <v>400000000</v>
      </c>
    </row>
    <row r="9" spans="1:5" x14ac:dyDescent="0.55000000000000004">
      <c r="A9" s="6" t="s">
        <v>78</v>
      </c>
      <c r="C9" s="10">
        <v>0</v>
      </c>
      <c r="D9" s="6"/>
      <c r="E9" s="10">
        <v>311176505</v>
      </c>
    </row>
    <row r="10" spans="1:5" ht="25.5" thickBot="1" x14ac:dyDescent="0.65">
      <c r="A10" s="2" t="s">
        <v>59</v>
      </c>
      <c r="C10" s="11">
        <f>SUM(C8:C9)</f>
        <v>0</v>
      </c>
      <c r="D10" s="6"/>
      <c r="E10" s="11">
        <f>SUM(E8:E9)</f>
        <v>711176505</v>
      </c>
    </row>
    <row r="11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4"/>
  <sheetViews>
    <sheetView rightToLeft="1" workbookViewId="0">
      <selection activeCell="K20" sqref="K20"/>
    </sheetView>
  </sheetViews>
  <sheetFormatPr defaultRowHeight="24" x14ac:dyDescent="0.55000000000000004"/>
  <cols>
    <col min="1" max="1" width="30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8.57031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8.71093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1.42578125" style="1" bestFit="1" customWidth="1"/>
    <col min="18" max="18" width="1.28515625" style="1" customWidth="1"/>
    <col min="19" max="19" width="12.140625" style="1" bestFit="1" customWidth="1"/>
    <col min="20" max="20" width="1" style="1" customWidth="1"/>
    <col min="21" max="21" width="18.57031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 x14ac:dyDescent="0.55000000000000004">
      <c r="A6" s="17" t="s">
        <v>3</v>
      </c>
      <c r="C6" s="18" t="s">
        <v>82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 x14ac:dyDescent="0.55000000000000004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 x14ac:dyDescent="0.55000000000000004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 x14ac:dyDescent="0.55000000000000004">
      <c r="A9" s="9" t="s">
        <v>15</v>
      </c>
      <c r="B9" s="9"/>
      <c r="C9" s="9">
        <v>1086800</v>
      </c>
      <c r="D9" s="9"/>
      <c r="E9" s="9">
        <v>522686633972</v>
      </c>
      <c r="F9" s="9"/>
      <c r="G9" s="9">
        <v>1121803790250</v>
      </c>
      <c r="H9" s="9"/>
      <c r="I9" s="9">
        <v>15100</v>
      </c>
      <c r="J9" s="9"/>
      <c r="K9" s="9">
        <v>16030249077</v>
      </c>
      <c r="L9" s="9"/>
      <c r="M9" s="9">
        <v>-14600</v>
      </c>
      <c r="N9" s="9"/>
      <c r="O9" s="9">
        <v>15270085822</v>
      </c>
      <c r="P9" s="9"/>
      <c r="Q9" s="9">
        <v>1087300</v>
      </c>
      <c r="R9" s="9"/>
      <c r="S9" s="9">
        <v>1038000</v>
      </c>
      <c r="T9" s="9"/>
      <c r="U9" s="9">
        <v>531606584540</v>
      </c>
      <c r="V9" s="9"/>
      <c r="W9" s="9">
        <v>1127206628250</v>
      </c>
      <c r="X9" s="9"/>
      <c r="Y9" s="7">
        <v>0.56770827355917308</v>
      </c>
    </row>
    <row r="10" spans="1:25" x14ac:dyDescent="0.55000000000000004">
      <c r="A10" s="9" t="s">
        <v>16</v>
      </c>
      <c r="B10" s="9"/>
      <c r="C10" s="9">
        <v>674200</v>
      </c>
      <c r="D10" s="9"/>
      <c r="E10" s="9">
        <v>720089437585</v>
      </c>
      <c r="F10" s="9"/>
      <c r="G10" s="9">
        <v>694904682000</v>
      </c>
      <c r="H10" s="9"/>
      <c r="I10" s="9">
        <v>200</v>
      </c>
      <c r="J10" s="9"/>
      <c r="K10" s="9">
        <v>214067250</v>
      </c>
      <c r="L10" s="9"/>
      <c r="M10" s="9">
        <v>0</v>
      </c>
      <c r="N10" s="9"/>
      <c r="O10" s="9">
        <v>0</v>
      </c>
      <c r="P10" s="9"/>
      <c r="Q10" s="9">
        <v>674400</v>
      </c>
      <c r="R10" s="9"/>
      <c r="S10" s="9">
        <v>1039000</v>
      </c>
      <c r="T10" s="9"/>
      <c r="U10" s="9">
        <v>720303504835</v>
      </c>
      <c r="V10" s="9"/>
      <c r="W10" s="9">
        <v>699825723000</v>
      </c>
      <c r="X10" s="9"/>
      <c r="Y10" s="7">
        <v>0.35246142369960831</v>
      </c>
    </row>
    <row r="11" spans="1:25" x14ac:dyDescent="0.55000000000000004">
      <c r="A11" s="9" t="s">
        <v>17</v>
      </c>
      <c r="B11" s="9"/>
      <c r="C11" s="9">
        <v>91400</v>
      </c>
      <c r="D11" s="9"/>
      <c r="E11" s="9">
        <v>57630633747</v>
      </c>
      <c r="F11" s="9"/>
      <c r="G11" s="9">
        <v>94115608250</v>
      </c>
      <c r="H11" s="9"/>
      <c r="I11" s="9">
        <v>200</v>
      </c>
      <c r="J11" s="9"/>
      <c r="K11" s="9">
        <v>214267500</v>
      </c>
      <c r="L11" s="9"/>
      <c r="M11" s="9">
        <v>0</v>
      </c>
      <c r="N11" s="9"/>
      <c r="O11" s="9">
        <v>0</v>
      </c>
      <c r="P11" s="9"/>
      <c r="Q11" s="9">
        <v>91600</v>
      </c>
      <c r="R11" s="9"/>
      <c r="S11" s="9">
        <v>1040499</v>
      </c>
      <c r="T11" s="9"/>
      <c r="U11" s="9">
        <v>57844901247</v>
      </c>
      <c r="V11" s="9"/>
      <c r="W11" s="9">
        <v>95190571264</v>
      </c>
      <c r="X11" s="9"/>
      <c r="Y11" s="7">
        <v>4.7941942069037756E-2</v>
      </c>
    </row>
    <row r="12" spans="1:25" ht="24.75" thickBot="1" x14ac:dyDescent="0.6">
      <c r="E12" s="4">
        <f>SUM(E9:E11)</f>
        <v>1300406705304</v>
      </c>
      <c r="G12" s="4">
        <f>SUM(G9:G11)</f>
        <v>1910824080500</v>
      </c>
      <c r="K12" s="4">
        <f>SUM(K9:K11)</f>
        <v>16458583827</v>
      </c>
      <c r="O12" s="4">
        <f>SUM(O9:O11)</f>
        <v>15270085822</v>
      </c>
      <c r="U12" s="4">
        <f>SUM(U9:U11)</f>
        <v>1309754990622</v>
      </c>
      <c r="W12" s="4">
        <f>SUM(W9:W11)</f>
        <v>1922222922514</v>
      </c>
      <c r="Y12" s="8">
        <f>SUM(Y9:Y11)</f>
        <v>0.96811163932781918</v>
      </c>
    </row>
    <row r="13" spans="1:25" ht="24.75" thickTop="1" x14ac:dyDescent="0.55000000000000004">
      <c r="G13" s="3"/>
      <c r="W13" s="3"/>
    </row>
    <row r="14" spans="1:25" ht="28.5" customHeight="1" x14ac:dyDescent="0.55000000000000004">
      <c r="G14" s="3"/>
      <c r="W14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2"/>
  <sheetViews>
    <sheetView rightToLeft="1" topLeftCell="G1" workbookViewId="0">
      <selection activeCell="U18" sqref="U18"/>
    </sheetView>
  </sheetViews>
  <sheetFormatPr defaultRowHeight="24" x14ac:dyDescent="0.55000000000000004"/>
  <cols>
    <col min="1" max="1" width="31.42578125" style="6" bestFit="1" customWidth="1"/>
    <col min="2" max="2" width="1" style="6" customWidth="1"/>
    <col min="3" max="3" width="24.140625" style="6" bestFit="1" customWidth="1"/>
    <col min="4" max="4" width="1" style="6" customWidth="1"/>
    <col min="5" max="5" width="22" style="6" bestFit="1" customWidth="1"/>
    <col min="6" max="6" width="1" style="6" customWidth="1"/>
    <col min="7" max="7" width="14.140625" style="6" bestFit="1" customWidth="1"/>
    <col min="8" max="8" width="1" style="6" customWidth="1"/>
    <col min="9" max="9" width="17.28515625" style="6" bestFit="1" customWidth="1"/>
    <col min="10" max="10" width="1" style="6" customWidth="1"/>
    <col min="11" max="11" width="10.28515625" style="6" bestFit="1" customWidth="1"/>
    <col min="12" max="12" width="1" style="6" customWidth="1"/>
    <col min="13" max="13" width="10.28515625" style="6" bestFit="1" customWidth="1"/>
    <col min="14" max="14" width="1" style="6" customWidth="1"/>
    <col min="15" max="15" width="7.28515625" style="6" bestFit="1" customWidth="1"/>
    <col min="16" max="16" width="1" style="6" customWidth="1"/>
    <col min="17" max="17" width="17.140625" style="6" bestFit="1" customWidth="1"/>
    <col min="18" max="18" width="1" style="6" customWidth="1"/>
    <col min="19" max="19" width="22.140625" style="6" bestFit="1" customWidth="1"/>
    <col min="20" max="20" width="1" style="6" customWidth="1"/>
    <col min="21" max="21" width="6.42578125" style="6" bestFit="1" customWidth="1"/>
    <col min="22" max="22" width="1" style="6" customWidth="1"/>
    <col min="23" max="23" width="17.140625" style="6" bestFit="1" customWidth="1"/>
    <col min="24" max="24" width="1" style="6" customWidth="1"/>
    <col min="25" max="25" width="6.42578125" style="6" bestFit="1" customWidth="1"/>
    <col min="26" max="26" width="1" style="6" customWidth="1"/>
    <col min="27" max="27" width="12.85546875" style="6" bestFit="1" customWidth="1"/>
    <col min="28" max="28" width="1" style="6" customWidth="1"/>
    <col min="29" max="29" width="7.28515625" style="6" customWidth="1"/>
    <col min="30" max="30" width="1.140625" style="6" customWidth="1"/>
    <col min="31" max="31" width="21" style="6" bestFit="1" customWidth="1"/>
    <col min="32" max="32" width="1" style="6" customWidth="1"/>
    <col min="33" max="33" width="17.140625" style="6" bestFit="1" customWidth="1"/>
    <col min="34" max="34" width="1" style="6" customWidth="1"/>
    <col min="35" max="35" width="22.140625" style="6" bestFit="1" customWidth="1"/>
    <col min="36" max="36" width="1" style="6" customWidth="1"/>
    <col min="37" max="37" width="33.42578125" style="6" bestFit="1" customWidth="1"/>
    <col min="38" max="38" width="1" style="6" customWidth="1"/>
    <col min="39" max="39" width="9.140625" style="6" customWidth="1"/>
    <col min="40" max="16384" width="9.140625" style="6"/>
  </cols>
  <sheetData>
    <row r="2" spans="1:3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 x14ac:dyDescent="0.55000000000000004">
      <c r="A6" s="18" t="s">
        <v>19</v>
      </c>
      <c r="B6" s="18" t="s">
        <v>19</v>
      </c>
      <c r="C6" s="18" t="s">
        <v>19</v>
      </c>
      <c r="D6" s="18" t="s">
        <v>19</v>
      </c>
      <c r="E6" s="18" t="s">
        <v>19</v>
      </c>
      <c r="F6" s="18" t="s">
        <v>19</v>
      </c>
      <c r="G6" s="18" t="s">
        <v>19</v>
      </c>
      <c r="H6" s="18" t="s">
        <v>19</v>
      </c>
      <c r="I6" s="18" t="s">
        <v>19</v>
      </c>
      <c r="J6" s="18" t="s">
        <v>19</v>
      </c>
      <c r="K6" s="18" t="s">
        <v>19</v>
      </c>
      <c r="L6" s="18" t="s">
        <v>19</v>
      </c>
      <c r="M6" s="18" t="s">
        <v>19</v>
      </c>
      <c r="O6" s="18" t="s">
        <v>82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 x14ac:dyDescent="0.55000000000000004">
      <c r="A7" s="17" t="s">
        <v>20</v>
      </c>
      <c r="C7" s="17" t="s">
        <v>21</v>
      </c>
      <c r="E7" s="17" t="s">
        <v>22</v>
      </c>
      <c r="G7" s="17" t="s">
        <v>23</v>
      </c>
      <c r="I7" s="17" t="s">
        <v>24</v>
      </c>
      <c r="K7" s="17" t="s">
        <v>25</v>
      </c>
      <c r="M7" s="17" t="s">
        <v>18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26</v>
      </c>
      <c r="AG7" s="17" t="s">
        <v>8</v>
      </c>
      <c r="AI7" s="17" t="s">
        <v>9</v>
      </c>
      <c r="AK7" s="17" t="s">
        <v>13</v>
      </c>
    </row>
    <row r="8" spans="1:37" ht="24.75" x14ac:dyDescent="0.55000000000000004">
      <c r="A8" s="18" t="s">
        <v>20</v>
      </c>
      <c r="C8" s="18" t="s">
        <v>21</v>
      </c>
      <c r="E8" s="18" t="s">
        <v>22</v>
      </c>
      <c r="G8" s="18" t="s">
        <v>23</v>
      </c>
      <c r="I8" s="18" t="s">
        <v>24</v>
      </c>
      <c r="K8" s="18" t="s">
        <v>25</v>
      </c>
      <c r="M8" s="18" t="s">
        <v>18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26</v>
      </c>
      <c r="AG8" s="18" t="s">
        <v>8</v>
      </c>
      <c r="AI8" s="18" t="s">
        <v>9</v>
      </c>
      <c r="AK8" s="18" t="s">
        <v>13</v>
      </c>
    </row>
    <row r="9" spans="1:37" x14ac:dyDescent="0.55000000000000004">
      <c r="A9" s="6" t="s">
        <v>27</v>
      </c>
      <c r="C9" s="6" t="s">
        <v>28</v>
      </c>
      <c r="E9" s="6" t="s">
        <v>28</v>
      </c>
      <c r="G9" s="6" t="s">
        <v>29</v>
      </c>
      <c r="I9" s="6" t="s">
        <v>30</v>
      </c>
      <c r="K9" s="10">
        <v>0</v>
      </c>
      <c r="M9" s="10">
        <v>0</v>
      </c>
      <c r="O9" s="10">
        <v>40000</v>
      </c>
      <c r="Q9" s="10">
        <v>32586753066</v>
      </c>
      <c r="S9" s="10">
        <v>36013471375</v>
      </c>
      <c r="U9" s="10">
        <v>0</v>
      </c>
      <c r="W9" s="10">
        <v>0</v>
      </c>
      <c r="Y9" s="10">
        <v>0</v>
      </c>
      <c r="AA9" s="10">
        <v>0</v>
      </c>
      <c r="AC9" s="10">
        <v>40000</v>
      </c>
      <c r="AE9" s="10">
        <v>912911</v>
      </c>
      <c r="AG9" s="10">
        <v>32586753066</v>
      </c>
      <c r="AI9" s="10">
        <v>36509821396</v>
      </c>
      <c r="AK9" s="7">
        <v>1.8387868872176506E-2</v>
      </c>
    </row>
    <row r="10" spans="1:37" x14ac:dyDescent="0.55000000000000004">
      <c r="A10" s="6" t="s">
        <v>31</v>
      </c>
      <c r="C10" s="6" t="s">
        <v>28</v>
      </c>
      <c r="E10" s="6" t="s">
        <v>28</v>
      </c>
      <c r="G10" s="6" t="s">
        <v>32</v>
      </c>
      <c r="I10" s="6" t="s">
        <v>33</v>
      </c>
      <c r="K10" s="10">
        <v>16</v>
      </c>
      <c r="M10" s="10">
        <v>16</v>
      </c>
      <c r="O10" s="10">
        <v>18500</v>
      </c>
      <c r="Q10" s="10">
        <v>17135873507</v>
      </c>
      <c r="S10" s="10">
        <v>17756781000</v>
      </c>
      <c r="U10" s="10">
        <v>0</v>
      </c>
      <c r="W10" s="10">
        <v>0</v>
      </c>
      <c r="Y10" s="10">
        <v>0</v>
      </c>
      <c r="AA10" s="10">
        <v>0</v>
      </c>
      <c r="AC10" s="10">
        <v>18500</v>
      </c>
      <c r="AE10" s="10">
        <v>960001</v>
      </c>
      <c r="AG10" s="10">
        <v>17135873507</v>
      </c>
      <c r="AI10" s="10">
        <v>17756799496</v>
      </c>
      <c r="AK10" s="7">
        <v>8.9430648588900846E-3</v>
      </c>
    </row>
    <row r="11" spans="1:37" ht="24.75" thickBot="1" x14ac:dyDescent="0.6">
      <c r="Q11" s="11">
        <f>SUM(Q9:Q10)</f>
        <v>49722626573</v>
      </c>
      <c r="S11" s="11">
        <f>SUM(S9:S10)</f>
        <v>53770252375</v>
      </c>
      <c r="W11" s="11">
        <f>SUM(W9:W10)</f>
        <v>0</v>
      </c>
      <c r="AA11" s="11">
        <f>SUM(AA9:AA10)</f>
        <v>0</v>
      </c>
      <c r="AG11" s="11">
        <f>SUM(AG9:AG10)</f>
        <v>49722626573</v>
      </c>
      <c r="AI11" s="11">
        <f>SUM(AI9:AI10)</f>
        <v>54266620892</v>
      </c>
      <c r="AK11" s="12">
        <f>SUM(AK9:AK10)</f>
        <v>2.7330933731066591E-2</v>
      </c>
    </row>
    <row r="12" spans="1:37" ht="24.75" thickTop="1" x14ac:dyDescent="0.55000000000000004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K18" sqref="K18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17" t="s">
        <v>35</v>
      </c>
      <c r="C6" s="18" t="s">
        <v>36</v>
      </c>
      <c r="D6" s="18" t="s">
        <v>36</v>
      </c>
      <c r="E6" s="18" t="s">
        <v>36</v>
      </c>
      <c r="F6" s="18" t="s">
        <v>36</v>
      </c>
      <c r="G6" s="18" t="s">
        <v>36</v>
      </c>
      <c r="H6" s="18" t="s">
        <v>36</v>
      </c>
      <c r="I6" s="18" t="s">
        <v>36</v>
      </c>
      <c r="K6" s="18" t="s">
        <v>82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 x14ac:dyDescent="0.55000000000000004">
      <c r="A7" s="18" t="s">
        <v>35</v>
      </c>
      <c r="C7" s="18" t="s">
        <v>37</v>
      </c>
      <c r="E7" s="18" t="s">
        <v>38</v>
      </c>
      <c r="G7" s="18" t="s">
        <v>39</v>
      </c>
      <c r="I7" s="18" t="s">
        <v>25</v>
      </c>
      <c r="K7" s="18" t="s">
        <v>40</v>
      </c>
      <c r="M7" s="18" t="s">
        <v>41</v>
      </c>
      <c r="O7" s="18" t="s">
        <v>42</v>
      </c>
      <c r="Q7" s="18" t="s">
        <v>40</v>
      </c>
      <c r="S7" s="18" t="s">
        <v>34</v>
      </c>
    </row>
    <row r="8" spans="1:19" x14ac:dyDescent="0.55000000000000004">
      <c r="A8" s="1" t="s">
        <v>43</v>
      </c>
      <c r="C8" s="14" t="s">
        <v>44</v>
      </c>
      <c r="D8" s="14"/>
      <c r="E8" s="14" t="s">
        <v>45</v>
      </c>
      <c r="F8" s="14"/>
      <c r="G8" s="14" t="s">
        <v>46</v>
      </c>
      <c r="H8" s="14"/>
      <c r="I8" s="6">
        <v>8</v>
      </c>
      <c r="J8" s="14"/>
      <c r="K8" s="10">
        <v>6421713375</v>
      </c>
      <c r="L8" s="6"/>
      <c r="M8" s="10">
        <v>14532611318</v>
      </c>
      <c r="N8" s="6"/>
      <c r="O8" s="10">
        <v>19860580000</v>
      </c>
      <c r="P8" s="6"/>
      <c r="Q8" s="10">
        <f>K8+M8-O8</f>
        <v>1093744693</v>
      </c>
      <c r="R8" s="14"/>
      <c r="S8" s="7">
        <v>5.5085544727636574E-4</v>
      </c>
    </row>
    <row r="9" spans="1:19" x14ac:dyDescent="0.55000000000000004">
      <c r="A9" s="1" t="s">
        <v>47</v>
      </c>
      <c r="C9" s="14" t="s">
        <v>48</v>
      </c>
      <c r="D9" s="14"/>
      <c r="E9" s="14" t="s">
        <v>45</v>
      </c>
      <c r="F9" s="14"/>
      <c r="G9" s="14" t="s">
        <v>49</v>
      </c>
      <c r="H9" s="14"/>
      <c r="I9" s="6">
        <v>10</v>
      </c>
      <c r="J9" s="14"/>
      <c r="K9" s="10">
        <v>480000</v>
      </c>
      <c r="L9" s="6"/>
      <c r="M9" s="10">
        <v>6432000000</v>
      </c>
      <c r="N9" s="6"/>
      <c r="O9" s="10">
        <v>0</v>
      </c>
      <c r="P9" s="6"/>
      <c r="Q9" s="10">
        <f>K9+M9-O9</f>
        <v>6432480000</v>
      </c>
      <c r="R9" s="14"/>
      <c r="S9" s="7">
        <v>3.239665225508232E-3</v>
      </c>
    </row>
    <row r="10" spans="1:19" ht="24.75" thickBot="1" x14ac:dyDescent="0.6">
      <c r="C10" s="14"/>
      <c r="D10" s="14"/>
      <c r="E10" s="14"/>
      <c r="F10" s="14"/>
      <c r="G10" s="14"/>
      <c r="H10" s="14"/>
      <c r="I10" s="14"/>
      <c r="J10" s="14"/>
      <c r="K10" s="15">
        <f>SUM(K8:K9)</f>
        <v>6422193375</v>
      </c>
      <c r="L10" s="14"/>
      <c r="M10" s="15">
        <f>SUM(M8:M9)</f>
        <v>20964611318</v>
      </c>
      <c r="N10" s="14"/>
      <c r="O10" s="15">
        <f>SUM(O8:O9)</f>
        <v>19860580000</v>
      </c>
      <c r="P10" s="14"/>
      <c r="Q10" s="15">
        <f>SUM(Q8:Q9)</f>
        <v>7526224693</v>
      </c>
      <c r="R10" s="14"/>
      <c r="S10" s="12">
        <f>SUM(S8:S9)</f>
        <v>3.7905206727845975E-3</v>
      </c>
    </row>
    <row r="11" spans="1:19" ht="24.75" thickTop="1" x14ac:dyDescent="0.55000000000000004">
      <c r="K11" s="3"/>
      <c r="Q11" s="3"/>
    </row>
    <row r="12" spans="1:19" x14ac:dyDescent="0.55000000000000004">
      <c r="S12" s="1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C19" sqref="A19:C20"/>
    </sheetView>
  </sheetViews>
  <sheetFormatPr defaultRowHeight="24" x14ac:dyDescent="0.55000000000000004"/>
  <cols>
    <col min="1" max="1" width="24.2851562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15.42578125" style="1" bestFit="1" customWidth="1"/>
    <col min="10" max="16384" width="9.140625" style="1"/>
  </cols>
  <sheetData>
    <row r="2" spans="1:9" ht="24.75" x14ac:dyDescent="0.55000000000000004">
      <c r="A2" s="19" t="s">
        <v>0</v>
      </c>
      <c r="B2" s="19"/>
      <c r="C2" s="19"/>
      <c r="D2" s="19"/>
      <c r="E2" s="19"/>
      <c r="F2" s="19"/>
      <c r="G2" s="19"/>
    </row>
    <row r="3" spans="1:9" ht="24.75" x14ac:dyDescent="0.55000000000000004">
      <c r="A3" s="19" t="s">
        <v>50</v>
      </c>
      <c r="B3" s="19"/>
      <c r="C3" s="19"/>
      <c r="D3" s="19"/>
      <c r="E3" s="19"/>
      <c r="F3" s="19"/>
      <c r="G3" s="19"/>
    </row>
    <row r="4" spans="1:9" ht="24.75" x14ac:dyDescent="0.55000000000000004">
      <c r="A4" s="19" t="s">
        <v>2</v>
      </c>
      <c r="B4" s="19"/>
      <c r="C4" s="19"/>
      <c r="D4" s="19"/>
      <c r="E4" s="19"/>
      <c r="F4" s="19"/>
      <c r="G4" s="19"/>
    </row>
    <row r="6" spans="1:9" ht="24.75" x14ac:dyDescent="0.55000000000000004">
      <c r="A6" s="18" t="s">
        <v>54</v>
      </c>
      <c r="C6" s="18" t="s">
        <v>40</v>
      </c>
      <c r="E6" s="18" t="s">
        <v>70</v>
      </c>
      <c r="G6" s="18" t="s">
        <v>13</v>
      </c>
    </row>
    <row r="7" spans="1:9" x14ac:dyDescent="0.55000000000000004">
      <c r="A7" s="1" t="s">
        <v>79</v>
      </c>
      <c r="C7" s="10">
        <f>'سرمایه‌گذاری در سهام'!I12</f>
        <v>10210344010</v>
      </c>
      <c r="E7" s="7">
        <f>C7/$C$10</f>
        <v>0.93111565772689819</v>
      </c>
      <c r="G7" s="7">
        <v>5.1423551149281889E-3</v>
      </c>
      <c r="I7" s="3"/>
    </row>
    <row r="8" spans="1:9" x14ac:dyDescent="0.55000000000000004">
      <c r="A8" s="1" t="s">
        <v>80</v>
      </c>
      <c r="C8" s="10">
        <f>'سرمایه‌گذاری در اوراق بهادار'!I11</f>
        <v>747984383</v>
      </c>
      <c r="E8" s="7">
        <f t="shared" ref="E8:E9" si="0">C8/$C$10</f>
        <v>6.8211215025113847E-2</v>
      </c>
      <c r="G8" s="7">
        <v>3.7671613356408891E-4</v>
      </c>
      <c r="I8" s="3"/>
    </row>
    <row r="9" spans="1:9" x14ac:dyDescent="0.55000000000000004">
      <c r="A9" s="1" t="s">
        <v>81</v>
      </c>
      <c r="C9" s="10">
        <f>'درآمد سپرده بانکی'!E9</f>
        <v>7381318</v>
      </c>
      <c r="E9" s="7">
        <f t="shared" si="0"/>
        <v>6.7312724798793458E-4</v>
      </c>
      <c r="G9" s="7">
        <v>3.7175396181593988E-6</v>
      </c>
      <c r="I9" s="3"/>
    </row>
    <row r="10" spans="1:9" ht="24.75" thickBot="1" x14ac:dyDescent="0.6">
      <c r="A10" s="6" t="s">
        <v>72</v>
      </c>
      <c r="C10" s="11">
        <f>SUM(C7:C9)</f>
        <v>10965709711</v>
      </c>
      <c r="E10" s="12">
        <f>SUM(E7:E9)</f>
        <v>1</v>
      </c>
      <c r="G10" s="12">
        <f>SUM(E10)</f>
        <v>1</v>
      </c>
      <c r="I10" s="3"/>
    </row>
    <row r="11" spans="1:9" ht="24.75" thickTop="1" x14ac:dyDescent="0.55000000000000004"/>
    <row r="13" spans="1:9" x14ac:dyDescent="0.55000000000000004">
      <c r="G13" s="1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3"/>
  <sheetViews>
    <sheetView rightToLeft="1" workbookViewId="0">
      <selection activeCell="E22" sqref="E22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18" t="s">
        <v>51</v>
      </c>
      <c r="B6" s="18" t="s">
        <v>51</v>
      </c>
      <c r="C6" s="18" t="s">
        <v>51</v>
      </c>
      <c r="D6" s="18" t="s">
        <v>51</v>
      </c>
      <c r="E6" s="18" t="s">
        <v>51</v>
      </c>
      <c r="F6" s="18" t="s">
        <v>51</v>
      </c>
      <c r="G6" s="18" t="s">
        <v>51</v>
      </c>
      <c r="I6" s="18" t="s">
        <v>52</v>
      </c>
      <c r="J6" s="18" t="s">
        <v>52</v>
      </c>
      <c r="K6" s="18" t="s">
        <v>52</v>
      </c>
      <c r="L6" s="18" t="s">
        <v>52</v>
      </c>
      <c r="M6" s="18" t="s">
        <v>52</v>
      </c>
      <c r="O6" s="18" t="s">
        <v>53</v>
      </c>
      <c r="P6" s="18" t="s">
        <v>53</v>
      </c>
      <c r="Q6" s="18" t="s">
        <v>53</v>
      </c>
      <c r="R6" s="18" t="s">
        <v>53</v>
      </c>
      <c r="S6" s="18" t="s">
        <v>53</v>
      </c>
    </row>
    <row r="7" spans="1:19" ht="24.75" x14ac:dyDescent="0.55000000000000004">
      <c r="A7" s="18" t="s">
        <v>54</v>
      </c>
      <c r="C7" s="18" t="s">
        <v>55</v>
      </c>
      <c r="E7" s="18" t="s">
        <v>24</v>
      </c>
      <c r="G7" s="18" t="s">
        <v>25</v>
      </c>
      <c r="I7" s="18" t="s">
        <v>56</v>
      </c>
      <c r="K7" s="18" t="s">
        <v>57</v>
      </c>
      <c r="M7" s="18" t="s">
        <v>58</v>
      </c>
      <c r="O7" s="18" t="s">
        <v>56</v>
      </c>
      <c r="Q7" s="18" t="s">
        <v>57</v>
      </c>
      <c r="S7" s="18" t="s">
        <v>58</v>
      </c>
    </row>
    <row r="8" spans="1:19" x14ac:dyDescent="0.55000000000000004">
      <c r="A8" s="6" t="s">
        <v>31</v>
      </c>
      <c r="C8" s="6" t="s">
        <v>83</v>
      </c>
      <c r="D8" s="6"/>
      <c r="E8" s="6" t="s">
        <v>33</v>
      </c>
      <c r="F8" s="6"/>
      <c r="G8" s="10">
        <v>16</v>
      </c>
      <c r="H8" s="6"/>
      <c r="I8" s="10">
        <v>251615866</v>
      </c>
      <c r="J8" s="6"/>
      <c r="K8" s="10">
        <v>0</v>
      </c>
      <c r="L8" s="6"/>
      <c r="M8" s="10">
        <v>251615866</v>
      </c>
      <c r="N8" s="6"/>
      <c r="O8" s="10">
        <v>2709310900</v>
      </c>
      <c r="P8" s="6"/>
      <c r="Q8" s="10">
        <v>0</v>
      </c>
      <c r="R8" s="6"/>
      <c r="S8" s="10">
        <v>2709310900</v>
      </c>
    </row>
    <row r="9" spans="1:19" x14ac:dyDescent="0.55000000000000004">
      <c r="A9" s="6" t="s">
        <v>43</v>
      </c>
      <c r="C9" s="10">
        <v>9</v>
      </c>
      <c r="D9" s="6"/>
      <c r="E9" s="6" t="s">
        <v>83</v>
      </c>
      <c r="F9" s="6"/>
      <c r="G9" s="6">
        <v>8</v>
      </c>
      <c r="H9" s="6"/>
      <c r="I9" s="10">
        <v>7381318</v>
      </c>
      <c r="J9" s="6"/>
      <c r="K9" s="10">
        <v>0</v>
      </c>
      <c r="L9" s="6"/>
      <c r="M9" s="10">
        <v>7381318</v>
      </c>
      <c r="N9" s="6"/>
      <c r="O9" s="10">
        <v>308546460</v>
      </c>
      <c r="P9" s="6"/>
      <c r="Q9" s="10">
        <v>0</v>
      </c>
      <c r="R9" s="6"/>
      <c r="S9" s="10">
        <v>308546460</v>
      </c>
    </row>
    <row r="10" spans="1:19" ht="24.75" thickBot="1" x14ac:dyDescent="0.6">
      <c r="C10" s="6"/>
      <c r="D10" s="6"/>
      <c r="E10" s="6"/>
      <c r="F10" s="6"/>
      <c r="G10" s="6"/>
      <c r="H10" s="6"/>
      <c r="I10" s="11">
        <f>SUM(I8:I9)</f>
        <v>258997184</v>
      </c>
      <c r="J10" s="6"/>
      <c r="K10" s="11">
        <f>SUM(K8:K9)</f>
        <v>0</v>
      </c>
      <c r="L10" s="6"/>
      <c r="M10" s="11">
        <f>SUM(M8:M9)</f>
        <v>258997184</v>
      </c>
      <c r="N10" s="6"/>
      <c r="O10" s="11">
        <f>SUM(O8:O9)</f>
        <v>3017857360</v>
      </c>
      <c r="P10" s="6"/>
      <c r="Q10" s="11">
        <f>SUM(Q8:Q9)</f>
        <v>0</v>
      </c>
      <c r="R10" s="6"/>
      <c r="S10" s="11">
        <f>SUM(S8:S9)</f>
        <v>3017857360</v>
      </c>
    </row>
    <row r="11" spans="1:19" ht="24.75" thickTop="1" x14ac:dyDescent="0.55000000000000004">
      <c r="I11" s="3"/>
      <c r="O11" s="3"/>
    </row>
    <row r="12" spans="1:19" x14ac:dyDescent="0.55000000000000004">
      <c r="I12" s="3"/>
    </row>
    <row r="13" spans="1:19" x14ac:dyDescent="0.55000000000000004">
      <c r="O13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0"/>
  <sheetViews>
    <sheetView rightToLeft="1" workbookViewId="0">
      <selection activeCell="Q15" sqref="Q15"/>
    </sheetView>
  </sheetViews>
  <sheetFormatPr defaultRowHeight="24" x14ac:dyDescent="0.55000000000000004"/>
  <cols>
    <col min="1" max="1" width="31.42578125" style="6" bestFit="1" customWidth="1"/>
    <col min="2" max="2" width="1" style="6" customWidth="1"/>
    <col min="3" max="3" width="10.140625" style="6" bestFit="1" customWidth="1"/>
    <col min="4" max="4" width="1" style="6" customWidth="1"/>
    <col min="5" max="5" width="19.28515625" style="6" bestFit="1" customWidth="1"/>
    <col min="6" max="6" width="1" style="6" customWidth="1"/>
    <col min="7" max="7" width="19.28515625" style="6" bestFit="1" customWidth="1"/>
    <col min="8" max="8" width="1" style="6" customWidth="1"/>
    <col min="9" max="9" width="34.7109375" style="6" bestFit="1" customWidth="1"/>
    <col min="10" max="10" width="1" style="6" customWidth="1"/>
    <col min="11" max="11" width="10.85546875" style="6" bestFit="1" customWidth="1"/>
    <col min="12" max="12" width="1" style="6" customWidth="1"/>
    <col min="13" max="13" width="19.28515625" style="6" bestFit="1" customWidth="1"/>
    <col min="14" max="14" width="1" style="6" customWidth="1"/>
    <col min="15" max="15" width="19.28515625" style="6" bestFit="1" customWidth="1"/>
    <col min="16" max="16" width="1" style="6" customWidth="1"/>
    <col min="17" max="17" width="34.7109375" style="6" bestFit="1" customWidth="1"/>
    <col min="18" max="18" width="1" style="6" customWidth="1"/>
    <col min="19" max="19" width="9.140625" style="6" customWidth="1"/>
    <col min="20" max="16384" width="9.140625" style="6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17" t="s">
        <v>3</v>
      </c>
      <c r="C6" s="18" t="s">
        <v>52</v>
      </c>
      <c r="D6" s="18" t="s">
        <v>52</v>
      </c>
      <c r="E6" s="18" t="s">
        <v>52</v>
      </c>
      <c r="F6" s="18" t="s">
        <v>52</v>
      </c>
      <c r="G6" s="18" t="s">
        <v>52</v>
      </c>
      <c r="H6" s="18" t="s">
        <v>52</v>
      </c>
      <c r="I6" s="18" t="s">
        <v>52</v>
      </c>
      <c r="K6" s="18" t="s">
        <v>53</v>
      </c>
      <c r="L6" s="18" t="s">
        <v>53</v>
      </c>
      <c r="M6" s="18" t="s">
        <v>53</v>
      </c>
      <c r="N6" s="18" t="s">
        <v>53</v>
      </c>
      <c r="O6" s="18" t="s">
        <v>53</v>
      </c>
      <c r="P6" s="18" t="s">
        <v>53</v>
      </c>
      <c r="Q6" s="18" t="s">
        <v>53</v>
      </c>
    </row>
    <row r="7" spans="1:17" ht="24.75" x14ac:dyDescent="0.55000000000000004">
      <c r="A7" s="18" t="s">
        <v>3</v>
      </c>
      <c r="C7" s="18" t="s">
        <v>7</v>
      </c>
      <c r="E7" s="18" t="s">
        <v>60</v>
      </c>
      <c r="G7" s="18" t="s">
        <v>61</v>
      </c>
      <c r="I7" s="18" t="s">
        <v>62</v>
      </c>
      <c r="K7" s="18" t="s">
        <v>7</v>
      </c>
      <c r="M7" s="18" t="s">
        <v>60</v>
      </c>
      <c r="O7" s="18" t="s">
        <v>61</v>
      </c>
      <c r="Q7" s="18" t="s">
        <v>62</v>
      </c>
    </row>
    <row r="8" spans="1:17" x14ac:dyDescent="0.55000000000000004">
      <c r="A8" s="6" t="s">
        <v>15</v>
      </c>
      <c r="C8" s="10">
        <v>1087300</v>
      </c>
      <c r="E8" s="9">
        <v>1127206628250</v>
      </c>
      <c r="F8" s="9"/>
      <c r="G8" s="9">
        <v>1121934088850</v>
      </c>
      <c r="H8" s="9"/>
      <c r="I8" s="9">
        <f>E8-G8</f>
        <v>5272539400</v>
      </c>
      <c r="J8" s="9"/>
      <c r="K8" s="9">
        <v>1087300</v>
      </c>
      <c r="L8" s="9"/>
      <c r="M8" s="9">
        <v>1127206628250</v>
      </c>
      <c r="N8" s="9"/>
      <c r="O8" s="9">
        <v>1183981704852</v>
      </c>
      <c r="P8" s="9"/>
      <c r="Q8" s="9">
        <f>M8-O8</f>
        <v>-56775076602</v>
      </c>
    </row>
    <row r="9" spans="1:17" x14ac:dyDescent="0.55000000000000004">
      <c r="A9" s="6" t="s">
        <v>17</v>
      </c>
      <c r="C9" s="10">
        <v>91600</v>
      </c>
      <c r="E9" s="9">
        <v>95190571265</v>
      </c>
      <c r="F9" s="9"/>
      <c r="G9" s="9">
        <v>94329875750</v>
      </c>
      <c r="H9" s="9"/>
      <c r="I9" s="9">
        <f t="shared" ref="I9:I12" si="0">E9-G9</f>
        <v>860695515</v>
      </c>
      <c r="J9" s="9"/>
      <c r="K9" s="9">
        <v>91600</v>
      </c>
      <c r="L9" s="9"/>
      <c r="M9" s="9">
        <v>95190571264</v>
      </c>
      <c r="N9" s="9"/>
      <c r="O9" s="9">
        <v>98991798990</v>
      </c>
      <c r="P9" s="9"/>
      <c r="Q9" s="9">
        <f t="shared" ref="Q9:Q12" si="1">M9-O9</f>
        <v>-3801227726</v>
      </c>
    </row>
    <row r="10" spans="1:17" x14ac:dyDescent="0.55000000000000004">
      <c r="A10" s="6" t="s">
        <v>16</v>
      </c>
      <c r="C10" s="10">
        <v>674400</v>
      </c>
      <c r="E10" s="9">
        <v>699825723000</v>
      </c>
      <c r="F10" s="9"/>
      <c r="G10" s="9">
        <v>695118749250</v>
      </c>
      <c r="H10" s="9"/>
      <c r="I10" s="9">
        <f t="shared" si="0"/>
        <v>4706973750</v>
      </c>
      <c r="J10" s="9"/>
      <c r="K10" s="9">
        <v>674400</v>
      </c>
      <c r="L10" s="9"/>
      <c r="M10" s="9">
        <v>699825723000</v>
      </c>
      <c r="N10" s="9"/>
      <c r="O10" s="9">
        <v>720303504835</v>
      </c>
      <c r="P10" s="9"/>
      <c r="Q10" s="9">
        <f t="shared" si="1"/>
        <v>-20477781835</v>
      </c>
    </row>
    <row r="11" spans="1:17" x14ac:dyDescent="0.55000000000000004">
      <c r="A11" s="6" t="s">
        <v>63</v>
      </c>
      <c r="C11" s="10">
        <v>18500</v>
      </c>
      <c r="E11" s="9">
        <v>17756799496</v>
      </c>
      <c r="F11" s="9"/>
      <c r="G11" s="9">
        <v>17756781000</v>
      </c>
      <c r="H11" s="9"/>
      <c r="I11" s="9">
        <f t="shared" si="0"/>
        <v>18496</v>
      </c>
      <c r="J11" s="9"/>
      <c r="K11" s="9">
        <v>18500</v>
      </c>
      <c r="L11" s="9"/>
      <c r="M11" s="9">
        <v>17756799496</v>
      </c>
      <c r="N11" s="9"/>
      <c r="O11" s="9">
        <v>18256190465</v>
      </c>
      <c r="P11" s="9"/>
      <c r="Q11" s="9">
        <f t="shared" si="1"/>
        <v>-499390969</v>
      </c>
    </row>
    <row r="12" spans="1:17" x14ac:dyDescent="0.55000000000000004">
      <c r="A12" s="6" t="s">
        <v>27</v>
      </c>
      <c r="C12" s="10">
        <v>40000</v>
      </c>
      <c r="E12" s="9">
        <v>36509821396</v>
      </c>
      <c r="F12" s="9"/>
      <c r="G12" s="9">
        <v>36013471375</v>
      </c>
      <c r="H12" s="9"/>
      <c r="I12" s="9">
        <f t="shared" si="0"/>
        <v>496350021</v>
      </c>
      <c r="J12" s="9"/>
      <c r="K12" s="9">
        <v>40000</v>
      </c>
      <c r="L12" s="9"/>
      <c r="M12" s="9">
        <v>36509821396</v>
      </c>
      <c r="N12" s="9"/>
      <c r="O12" s="9">
        <v>32586753066</v>
      </c>
      <c r="P12" s="9"/>
      <c r="Q12" s="9">
        <f t="shared" si="1"/>
        <v>3923068330</v>
      </c>
    </row>
    <row r="13" spans="1:17" ht="24.75" thickBot="1" x14ac:dyDescent="0.6">
      <c r="E13" s="16">
        <f>SUM(E8:E12)</f>
        <v>1976489543407</v>
      </c>
      <c r="F13" s="9"/>
      <c r="G13" s="16">
        <f>SUM(G8:G12)</f>
        <v>1965152966225</v>
      </c>
      <c r="H13" s="9"/>
      <c r="I13" s="16">
        <f>SUM(I8:I12)</f>
        <v>11336577182</v>
      </c>
      <c r="J13" s="9"/>
      <c r="K13" s="9"/>
      <c r="L13" s="9"/>
      <c r="M13" s="16">
        <f>SUM(M8:M12)</f>
        <v>1976489543406</v>
      </c>
      <c r="N13" s="9"/>
      <c r="O13" s="16">
        <f>SUM(O8:O12)</f>
        <v>2054119952208</v>
      </c>
      <c r="P13" s="9"/>
      <c r="Q13" s="16">
        <f>SUM(Q8:Q12)</f>
        <v>-77630408802</v>
      </c>
    </row>
    <row r="14" spans="1:17" ht="24.75" thickTop="1" x14ac:dyDescent="0.55000000000000004"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55000000000000004">
      <c r="G15" s="10"/>
      <c r="I15" s="9"/>
      <c r="O15" s="10"/>
      <c r="Q15" s="10"/>
    </row>
    <row r="16" spans="1:17" x14ac:dyDescent="0.55000000000000004"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8" spans="6:17" x14ac:dyDescent="0.55000000000000004"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6:17" x14ac:dyDescent="0.55000000000000004">
      <c r="G19" s="10"/>
      <c r="I19" s="10"/>
      <c r="O19" s="10"/>
      <c r="Q19" s="10"/>
    </row>
    <row r="20" spans="6:17" x14ac:dyDescent="0.55000000000000004"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0"/>
  <sheetViews>
    <sheetView rightToLeft="1" workbookViewId="0">
      <selection activeCell="Q16" sqref="Q16"/>
    </sheetView>
  </sheetViews>
  <sheetFormatPr defaultRowHeight="24" x14ac:dyDescent="0.55000000000000004"/>
  <cols>
    <col min="1" max="1" width="30.7109375" style="6" bestFit="1" customWidth="1"/>
    <col min="2" max="2" width="1" style="6" customWidth="1"/>
    <col min="3" max="3" width="8.28515625" style="6" bestFit="1" customWidth="1"/>
    <col min="4" max="4" width="1" style="6" customWidth="1"/>
    <col min="5" max="5" width="17.42578125" style="6" bestFit="1" customWidth="1"/>
    <col min="6" max="6" width="1" style="6" customWidth="1"/>
    <col min="7" max="7" width="17.42578125" style="6" bestFit="1" customWidth="1"/>
    <col min="8" max="8" width="1" style="6" customWidth="1"/>
    <col min="9" max="9" width="34.140625" style="6" bestFit="1" customWidth="1"/>
    <col min="10" max="10" width="1" style="6" customWidth="1"/>
    <col min="11" max="11" width="9.7109375" style="6" bestFit="1" customWidth="1"/>
    <col min="12" max="12" width="1" style="6" customWidth="1"/>
    <col min="13" max="13" width="19.140625" style="6" bestFit="1" customWidth="1"/>
    <col min="14" max="14" width="1" style="6" customWidth="1"/>
    <col min="15" max="15" width="19.140625" style="6" bestFit="1" customWidth="1"/>
    <col min="16" max="16" width="1" style="6" customWidth="1"/>
    <col min="17" max="17" width="34.140625" style="6" bestFit="1" customWidth="1"/>
    <col min="18" max="18" width="1" style="6" customWidth="1"/>
    <col min="19" max="19" width="9.140625" style="6" customWidth="1"/>
    <col min="20" max="16384" width="9.140625" style="6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17" t="s">
        <v>3</v>
      </c>
      <c r="C6" s="18" t="s">
        <v>52</v>
      </c>
      <c r="D6" s="18" t="s">
        <v>52</v>
      </c>
      <c r="E6" s="18" t="s">
        <v>52</v>
      </c>
      <c r="F6" s="18" t="s">
        <v>52</v>
      </c>
      <c r="G6" s="18" t="s">
        <v>52</v>
      </c>
      <c r="H6" s="18" t="s">
        <v>52</v>
      </c>
      <c r="I6" s="18" t="s">
        <v>52</v>
      </c>
      <c r="K6" s="18" t="s">
        <v>53</v>
      </c>
      <c r="L6" s="18" t="s">
        <v>53</v>
      </c>
      <c r="M6" s="18" t="s">
        <v>53</v>
      </c>
      <c r="N6" s="18" t="s">
        <v>53</v>
      </c>
      <c r="O6" s="18" t="s">
        <v>53</v>
      </c>
      <c r="P6" s="18" t="s">
        <v>53</v>
      </c>
      <c r="Q6" s="18" t="s">
        <v>53</v>
      </c>
    </row>
    <row r="7" spans="1:17" ht="24.75" x14ac:dyDescent="0.55000000000000004">
      <c r="A7" s="18" t="s">
        <v>3</v>
      </c>
      <c r="C7" s="18" t="s">
        <v>7</v>
      </c>
      <c r="E7" s="18" t="s">
        <v>60</v>
      </c>
      <c r="G7" s="18" t="s">
        <v>61</v>
      </c>
      <c r="I7" s="18" t="s">
        <v>64</v>
      </c>
      <c r="K7" s="18" t="s">
        <v>7</v>
      </c>
      <c r="M7" s="18" t="s">
        <v>60</v>
      </c>
      <c r="O7" s="18" t="s">
        <v>61</v>
      </c>
      <c r="Q7" s="18" t="s">
        <v>64</v>
      </c>
    </row>
    <row r="8" spans="1:17" x14ac:dyDescent="0.55000000000000004">
      <c r="A8" s="6" t="s">
        <v>15</v>
      </c>
      <c r="C8" s="10">
        <v>14600</v>
      </c>
      <c r="E8" s="9">
        <v>15270085822</v>
      </c>
      <c r="F8" s="9"/>
      <c r="G8" s="9">
        <v>15899950477</v>
      </c>
      <c r="H8" s="9"/>
      <c r="I8" s="9">
        <v>-629864655</v>
      </c>
      <c r="J8" s="9"/>
      <c r="K8" s="9">
        <v>338600</v>
      </c>
      <c r="L8" s="9"/>
      <c r="M8" s="9">
        <v>407907089653</v>
      </c>
      <c r="N8" s="9"/>
      <c r="O8" s="9">
        <v>368882719942</v>
      </c>
      <c r="P8" s="9"/>
      <c r="Q8" s="9">
        <v>39024369711</v>
      </c>
    </row>
    <row r="9" spans="1:17" x14ac:dyDescent="0.55000000000000004">
      <c r="A9" s="6" t="s">
        <v>16</v>
      </c>
      <c r="C9" s="10">
        <v>0</v>
      </c>
      <c r="E9" s="9">
        <v>0</v>
      </c>
      <c r="F9" s="9"/>
      <c r="G9" s="9">
        <v>0</v>
      </c>
      <c r="H9" s="9"/>
      <c r="I9" s="9">
        <v>0</v>
      </c>
      <c r="J9" s="9"/>
      <c r="K9" s="9">
        <v>26200</v>
      </c>
      <c r="L9" s="9"/>
      <c r="M9" s="9">
        <v>26933265104</v>
      </c>
      <c r="N9" s="9"/>
      <c r="O9" s="9">
        <v>27981717039</v>
      </c>
      <c r="P9" s="9"/>
      <c r="Q9" s="9">
        <v>-1048451935</v>
      </c>
    </row>
    <row r="10" spans="1:17" x14ac:dyDescent="0.55000000000000004">
      <c r="A10" s="6" t="s">
        <v>65</v>
      </c>
      <c r="C10" s="10">
        <v>0</v>
      </c>
      <c r="E10" s="9">
        <v>0</v>
      </c>
      <c r="F10" s="9"/>
      <c r="G10" s="9">
        <v>0</v>
      </c>
      <c r="H10" s="9"/>
      <c r="I10" s="9">
        <v>0</v>
      </c>
      <c r="J10" s="9"/>
      <c r="K10" s="9">
        <v>857300</v>
      </c>
      <c r="L10" s="9"/>
      <c r="M10" s="9">
        <v>940690932968</v>
      </c>
      <c r="N10" s="9"/>
      <c r="O10" s="9">
        <v>924731360618</v>
      </c>
      <c r="P10" s="9"/>
      <c r="Q10" s="9">
        <v>15959572350</v>
      </c>
    </row>
    <row r="11" spans="1:17" x14ac:dyDescent="0.55000000000000004">
      <c r="A11" s="6" t="s">
        <v>17</v>
      </c>
      <c r="C11" s="10">
        <v>0</v>
      </c>
      <c r="E11" s="9">
        <v>0</v>
      </c>
      <c r="F11" s="9"/>
      <c r="G11" s="9">
        <v>0</v>
      </c>
      <c r="H11" s="9"/>
      <c r="I11" s="9">
        <v>0</v>
      </c>
      <c r="J11" s="9"/>
      <c r="K11" s="9">
        <v>188400</v>
      </c>
      <c r="L11" s="9"/>
      <c r="M11" s="9">
        <v>224759703413</v>
      </c>
      <c r="N11" s="9"/>
      <c r="O11" s="9">
        <v>203597266058</v>
      </c>
      <c r="P11" s="9"/>
      <c r="Q11" s="9">
        <v>21162437355</v>
      </c>
    </row>
    <row r="12" spans="1:17" x14ac:dyDescent="0.55000000000000004">
      <c r="A12" s="6" t="s">
        <v>66</v>
      </c>
      <c r="C12" s="10">
        <v>0</v>
      </c>
      <c r="E12" s="9">
        <v>0</v>
      </c>
      <c r="F12" s="9"/>
      <c r="G12" s="9">
        <v>0</v>
      </c>
      <c r="H12" s="9"/>
      <c r="I12" s="9">
        <v>0</v>
      </c>
      <c r="J12" s="9"/>
      <c r="K12" s="9">
        <v>30100</v>
      </c>
      <c r="L12" s="9"/>
      <c r="M12" s="9">
        <v>30100000000</v>
      </c>
      <c r="N12" s="9"/>
      <c r="O12" s="9">
        <v>29315125770</v>
      </c>
      <c r="P12" s="9"/>
      <c r="Q12" s="9">
        <v>784874230</v>
      </c>
    </row>
    <row r="13" spans="1:17" ht="24.75" thickBot="1" x14ac:dyDescent="0.6">
      <c r="E13" s="16">
        <f>SUM(E8:E12)</f>
        <v>15270085822</v>
      </c>
      <c r="F13" s="9"/>
      <c r="G13" s="16">
        <f>SUM(G8:G12)</f>
        <v>15899950477</v>
      </c>
      <c r="H13" s="9"/>
      <c r="I13" s="16">
        <f>SUM(I8:I12)</f>
        <v>-629864655</v>
      </c>
      <c r="J13" s="9"/>
      <c r="K13" s="9"/>
      <c r="L13" s="9"/>
      <c r="M13" s="16">
        <f>SUM(M8:M12)</f>
        <v>1630390991138</v>
      </c>
      <c r="N13" s="9"/>
      <c r="O13" s="16">
        <f>SUM(O8:O12)</f>
        <v>1554508189427</v>
      </c>
      <c r="P13" s="9"/>
      <c r="Q13" s="16">
        <f>SUM(Q8:Q12)</f>
        <v>75882801711</v>
      </c>
    </row>
    <row r="14" spans="1:17" ht="24.75" thickTop="1" x14ac:dyDescent="0.5500000000000000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55000000000000004">
      <c r="G15" s="10"/>
      <c r="I15" s="10"/>
      <c r="O15" s="10"/>
      <c r="Q15" s="10"/>
    </row>
    <row r="16" spans="1:17" x14ac:dyDescent="0.55000000000000004"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8" spans="4:17" x14ac:dyDescent="0.55000000000000004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4:17" x14ac:dyDescent="0.55000000000000004">
      <c r="O19" s="10"/>
      <c r="Q19" s="10"/>
    </row>
    <row r="20" spans="4:17" x14ac:dyDescent="0.55000000000000004"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"/>
  <sheetViews>
    <sheetView rightToLeft="1" workbookViewId="0">
      <selection activeCell="M16" sqref="M16"/>
    </sheetView>
  </sheetViews>
  <sheetFormatPr defaultRowHeight="24" x14ac:dyDescent="0.55000000000000004"/>
  <cols>
    <col min="1" max="1" width="30.7109375" style="6" bestFit="1" customWidth="1"/>
    <col min="2" max="2" width="1" style="6" customWidth="1"/>
    <col min="3" max="3" width="18.85546875" style="6" bestFit="1" customWidth="1"/>
    <col min="4" max="4" width="1" style="6" customWidth="1"/>
    <col min="5" max="5" width="19.5703125" style="6" bestFit="1" customWidth="1"/>
    <col min="6" max="6" width="1" style="6" customWidth="1"/>
    <col min="7" max="7" width="14.28515625" style="6" bestFit="1" customWidth="1"/>
    <col min="8" max="8" width="1" style="6" customWidth="1"/>
    <col min="9" max="9" width="16.7109375" style="6" bestFit="1" customWidth="1"/>
    <col min="10" max="10" width="1" style="6" customWidth="1"/>
    <col min="11" max="11" width="21.85546875" style="6" bestFit="1" customWidth="1"/>
    <col min="12" max="12" width="1" style="6" customWidth="1"/>
    <col min="13" max="13" width="18.85546875" style="6" bestFit="1" customWidth="1"/>
    <col min="14" max="14" width="1" style="6" customWidth="1"/>
    <col min="15" max="15" width="19.5703125" style="6" bestFit="1" customWidth="1"/>
    <col min="16" max="16" width="1" style="6" customWidth="1"/>
    <col min="17" max="17" width="16.140625" style="6" bestFit="1" customWidth="1"/>
    <col min="18" max="18" width="1" style="6" customWidth="1"/>
    <col min="19" max="19" width="16.85546875" style="6" bestFit="1" customWidth="1"/>
    <col min="20" max="20" width="1" style="6" customWidth="1"/>
    <col min="21" max="21" width="21.85546875" style="6" bestFit="1" customWidth="1"/>
    <col min="22" max="22" width="1" style="6" customWidth="1"/>
    <col min="23" max="23" width="9.140625" style="6" customWidth="1"/>
    <col min="24" max="16384" width="9.140625" style="6"/>
  </cols>
  <sheetData>
    <row r="2" spans="1:2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 x14ac:dyDescent="0.55000000000000004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 x14ac:dyDescent="0.55000000000000004">
      <c r="A6" s="17" t="s">
        <v>3</v>
      </c>
      <c r="C6" s="18" t="s">
        <v>52</v>
      </c>
      <c r="D6" s="18" t="s">
        <v>52</v>
      </c>
      <c r="E6" s="18" t="s">
        <v>52</v>
      </c>
      <c r="F6" s="18" t="s">
        <v>52</v>
      </c>
      <c r="G6" s="18" t="s">
        <v>52</v>
      </c>
      <c r="H6" s="18" t="s">
        <v>52</v>
      </c>
      <c r="I6" s="18" t="s">
        <v>52</v>
      </c>
      <c r="J6" s="18" t="s">
        <v>52</v>
      </c>
      <c r="K6" s="18" t="s">
        <v>52</v>
      </c>
      <c r="M6" s="18" t="s">
        <v>53</v>
      </c>
      <c r="N6" s="18" t="s">
        <v>53</v>
      </c>
      <c r="O6" s="18" t="s">
        <v>53</v>
      </c>
      <c r="P6" s="18" t="s">
        <v>53</v>
      </c>
      <c r="Q6" s="18" t="s">
        <v>53</v>
      </c>
      <c r="R6" s="18" t="s">
        <v>53</v>
      </c>
      <c r="S6" s="18" t="s">
        <v>53</v>
      </c>
      <c r="T6" s="18" t="s">
        <v>53</v>
      </c>
      <c r="U6" s="18" t="s">
        <v>53</v>
      </c>
    </row>
    <row r="7" spans="1:21" ht="24.75" x14ac:dyDescent="0.55000000000000004">
      <c r="A7" s="18" t="s">
        <v>3</v>
      </c>
      <c r="C7" s="18" t="s">
        <v>67</v>
      </c>
      <c r="E7" s="18" t="s">
        <v>68</v>
      </c>
      <c r="G7" s="18" t="s">
        <v>69</v>
      </c>
      <c r="I7" s="18" t="s">
        <v>40</v>
      </c>
      <c r="K7" s="18" t="s">
        <v>70</v>
      </c>
      <c r="M7" s="18" t="s">
        <v>67</v>
      </c>
      <c r="O7" s="18" t="s">
        <v>68</v>
      </c>
      <c r="Q7" s="18" t="s">
        <v>69</v>
      </c>
      <c r="S7" s="18" t="s">
        <v>40</v>
      </c>
      <c r="U7" s="18" t="s">
        <v>70</v>
      </c>
    </row>
    <row r="8" spans="1:21" x14ac:dyDescent="0.55000000000000004">
      <c r="A8" s="6" t="s">
        <v>15</v>
      </c>
      <c r="C8" s="9">
        <v>0</v>
      </c>
      <c r="D8" s="9"/>
      <c r="E8" s="9">
        <v>5272539400</v>
      </c>
      <c r="F8" s="9"/>
      <c r="G8" s="9">
        <v>-629864655</v>
      </c>
      <c r="H8" s="9"/>
      <c r="I8" s="9">
        <f>C8+E8+G8</f>
        <v>4642674745</v>
      </c>
      <c r="J8" s="9"/>
      <c r="K8" s="7">
        <f>I8/$I$12</f>
        <v>0.45470306783522368</v>
      </c>
      <c r="L8" s="9"/>
      <c r="M8" s="9">
        <v>0</v>
      </c>
      <c r="N8" s="9"/>
      <c r="O8" s="9">
        <v>-56775076602</v>
      </c>
      <c r="P8" s="9"/>
      <c r="Q8" s="9">
        <v>39024369711</v>
      </c>
      <c r="R8" s="9"/>
      <c r="S8" s="9">
        <f>M8+O8+Q8</f>
        <v>-17750706891</v>
      </c>
      <c r="T8" s="9"/>
      <c r="U8" s="7">
        <f>S8/$S$12</f>
        <v>2.9802273308540439</v>
      </c>
    </row>
    <row r="9" spans="1:21" x14ac:dyDescent="0.55000000000000004">
      <c r="A9" s="6" t="s">
        <v>16</v>
      </c>
      <c r="C9" s="9">
        <v>0</v>
      </c>
      <c r="D9" s="9"/>
      <c r="E9" s="9">
        <v>4706973751</v>
      </c>
      <c r="F9" s="9"/>
      <c r="G9" s="9">
        <v>0</v>
      </c>
      <c r="H9" s="9"/>
      <c r="I9" s="9">
        <f t="shared" ref="I9:I11" si="0">C9+E9+G9</f>
        <v>4706973751</v>
      </c>
      <c r="J9" s="9"/>
      <c r="K9" s="7">
        <f t="shared" ref="K9:K11" si="1">I9/$I$12</f>
        <v>0.4610005056039243</v>
      </c>
      <c r="L9" s="9"/>
      <c r="M9" s="9">
        <v>0</v>
      </c>
      <c r="N9" s="9"/>
      <c r="O9" s="9">
        <v>-20477781836</v>
      </c>
      <c r="P9" s="9"/>
      <c r="Q9" s="9">
        <v>-1048451935</v>
      </c>
      <c r="R9" s="9"/>
      <c r="S9" s="9">
        <f t="shared" ref="S9:S10" si="2">M9+O9+Q9</f>
        <v>-21526233771</v>
      </c>
      <c r="T9" s="9"/>
      <c r="U9" s="7">
        <f t="shared" ref="U9:U11" si="3">S9/$S$12</f>
        <v>3.6141135453717919</v>
      </c>
    </row>
    <row r="10" spans="1:21" x14ac:dyDescent="0.55000000000000004">
      <c r="A10" s="6" t="s">
        <v>65</v>
      </c>
      <c r="C10" s="9">
        <v>0</v>
      </c>
      <c r="D10" s="9"/>
      <c r="E10" s="9">
        <v>0</v>
      </c>
      <c r="F10" s="9"/>
      <c r="G10" s="9">
        <v>0</v>
      </c>
      <c r="H10" s="9"/>
      <c r="I10" s="9">
        <f t="shared" si="0"/>
        <v>0</v>
      </c>
      <c r="J10" s="9"/>
      <c r="K10" s="7">
        <f t="shared" si="1"/>
        <v>0</v>
      </c>
      <c r="L10" s="9"/>
      <c r="M10" s="9">
        <v>0</v>
      </c>
      <c r="N10" s="9"/>
      <c r="O10" s="9">
        <v>0</v>
      </c>
      <c r="P10" s="9"/>
      <c r="Q10" s="9">
        <v>15959572350</v>
      </c>
      <c r="R10" s="9"/>
      <c r="S10" s="9">
        <f t="shared" si="2"/>
        <v>15959572350</v>
      </c>
      <c r="T10" s="9"/>
      <c r="U10" s="7">
        <f t="shared" si="3"/>
        <v>-2.6795075823334149</v>
      </c>
    </row>
    <row r="11" spans="1:21" x14ac:dyDescent="0.55000000000000004">
      <c r="A11" s="6" t="s">
        <v>17</v>
      </c>
      <c r="C11" s="9">
        <v>0</v>
      </c>
      <c r="D11" s="9"/>
      <c r="E11" s="9">
        <v>860695514</v>
      </c>
      <c r="F11" s="9"/>
      <c r="G11" s="9">
        <v>0</v>
      </c>
      <c r="H11" s="9"/>
      <c r="I11" s="9">
        <f t="shared" si="0"/>
        <v>860695514</v>
      </c>
      <c r="J11" s="9"/>
      <c r="K11" s="7">
        <f t="shared" si="1"/>
        <v>8.4296426560851984E-2</v>
      </c>
      <c r="L11" s="9"/>
      <c r="M11" s="9">
        <v>0</v>
      </c>
      <c r="N11" s="9"/>
      <c r="O11" s="9">
        <v>-3801227725</v>
      </c>
      <c r="P11" s="9"/>
      <c r="Q11" s="9">
        <v>21162437355</v>
      </c>
      <c r="R11" s="9"/>
      <c r="S11" s="9">
        <f>M11+O11+Q11</f>
        <v>17361209630</v>
      </c>
      <c r="T11" s="9"/>
      <c r="U11" s="7">
        <f t="shared" si="3"/>
        <v>-2.9148332938924209</v>
      </c>
    </row>
    <row r="12" spans="1:21" ht="24.75" thickBot="1" x14ac:dyDescent="0.6">
      <c r="C12" s="16">
        <f>SUM(C8:C11)</f>
        <v>0</v>
      </c>
      <c r="D12" s="9"/>
      <c r="E12" s="16">
        <f>SUM(E8:E11)</f>
        <v>10840208665</v>
      </c>
      <c r="F12" s="9"/>
      <c r="G12" s="16">
        <f>SUM(G8:G11)</f>
        <v>-629864655</v>
      </c>
      <c r="H12" s="9"/>
      <c r="I12" s="16">
        <f>SUM(I8:I11)</f>
        <v>10210344010</v>
      </c>
      <c r="J12" s="9"/>
      <c r="K12" s="12">
        <f>SUM(K8:K11)</f>
        <v>1</v>
      </c>
      <c r="L12" s="9"/>
      <c r="M12" s="16">
        <f>SUM(M8:M11)</f>
        <v>0</v>
      </c>
      <c r="N12" s="9"/>
      <c r="O12" s="16">
        <f>SUM(O8:O11)</f>
        <v>-81054086163</v>
      </c>
      <c r="P12" s="9"/>
      <c r="Q12" s="16">
        <f>SUM(Q8:Q11)</f>
        <v>75097927481</v>
      </c>
      <c r="R12" s="9"/>
      <c r="S12" s="16">
        <f>SUM(S8:S11)</f>
        <v>-5956158682</v>
      </c>
      <c r="T12" s="9"/>
      <c r="U12" s="12">
        <f>SUM(U8:U11)</f>
        <v>1</v>
      </c>
    </row>
    <row r="13" spans="1:21" ht="24.75" thickTop="1" x14ac:dyDescent="0.55000000000000004">
      <c r="E13" s="9"/>
      <c r="G13" s="10"/>
      <c r="O13" s="10"/>
      <c r="Q13" s="9"/>
    </row>
    <row r="14" spans="1:21" x14ac:dyDescent="0.55000000000000004">
      <c r="D14" s="10">
        <f t="shared" ref="D14" si="4">D13-D12</f>
        <v>0</v>
      </c>
      <c r="E14" s="10"/>
      <c r="F14" s="10"/>
      <c r="G14" s="10"/>
      <c r="O14" s="10"/>
      <c r="P14" s="10"/>
      <c r="Q14" s="10"/>
      <c r="R14" s="10">
        <f t="shared" ref="R14" si="5">R13-R12</f>
        <v>0</v>
      </c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2021-07-28T09:14:55Z</dcterms:created>
  <dcterms:modified xsi:type="dcterms:W3CDTF">2021-08-01T08:46:36Z</dcterms:modified>
</cp:coreProperties>
</file>