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ECB76EB6-AEC2-4FCF-9375-BD9FB5308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G10" i="15" l="1"/>
  <c r="C10" i="15"/>
  <c r="E7" i="15" s="1"/>
  <c r="C10" i="14"/>
  <c r="E10" i="14"/>
  <c r="K8" i="13"/>
  <c r="K9" i="13" s="1"/>
  <c r="E9" i="13"/>
  <c r="G8" i="13" s="1"/>
  <c r="G9" i="13" s="1"/>
  <c r="I9" i="13"/>
  <c r="Q9" i="12"/>
  <c r="Q10" i="12"/>
  <c r="Q8" i="12"/>
  <c r="I9" i="12"/>
  <c r="I10" i="12"/>
  <c r="I8" i="12"/>
  <c r="C11" i="12"/>
  <c r="E11" i="12"/>
  <c r="G11" i="12"/>
  <c r="K11" i="12"/>
  <c r="M11" i="12"/>
  <c r="O11" i="12"/>
  <c r="S11" i="11"/>
  <c r="S9" i="11"/>
  <c r="S10" i="11"/>
  <c r="S8" i="11"/>
  <c r="I9" i="11"/>
  <c r="I10" i="11"/>
  <c r="I11" i="11"/>
  <c r="I8" i="11"/>
  <c r="C12" i="11"/>
  <c r="E12" i="11"/>
  <c r="G12" i="11"/>
  <c r="M12" i="11"/>
  <c r="O12" i="11"/>
  <c r="Q12" i="11"/>
  <c r="O13" i="10"/>
  <c r="M13" i="10"/>
  <c r="G13" i="10"/>
  <c r="E13" i="10"/>
  <c r="Q9" i="10"/>
  <c r="Q10" i="10"/>
  <c r="Q11" i="10"/>
  <c r="Q12" i="10"/>
  <c r="Q8" i="10"/>
  <c r="I9" i="10"/>
  <c r="I10" i="10"/>
  <c r="I11" i="10"/>
  <c r="I12" i="10"/>
  <c r="I8" i="10"/>
  <c r="Q9" i="9"/>
  <c r="Q10" i="9"/>
  <c r="Q11" i="9"/>
  <c r="Q12" i="9"/>
  <c r="Q8" i="9"/>
  <c r="I9" i="9"/>
  <c r="I10" i="9"/>
  <c r="I11" i="9"/>
  <c r="I12" i="9"/>
  <c r="I8" i="9"/>
  <c r="E13" i="9"/>
  <c r="G13" i="9"/>
  <c r="M13" i="9"/>
  <c r="O13" i="9"/>
  <c r="S10" i="7"/>
  <c r="Q10" i="7"/>
  <c r="O10" i="7"/>
  <c r="M10" i="7"/>
  <c r="K10" i="7"/>
  <c r="I10" i="7"/>
  <c r="S10" i="6"/>
  <c r="Q10" i="6"/>
  <c r="O10" i="6"/>
  <c r="M10" i="6"/>
  <c r="K10" i="6"/>
  <c r="AI11" i="3"/>
  <c r="AG11" i="3"/>
  <c r="AA11" i="3"/>
  <c r="W11" i="3"/>
  <c r="S11" i="3"/>
  <c r="Q11" i="3"/>
  <c r="Y12" i="1"/>
  <c r="E12" i="1"/>
  <c r="G12" i="1"/>
  <c r="K12" i="1"/>
  <c r="O12" i="1"/>
  <c r="U12" i="1"/>
  <c r="W12" i="1"/>
  <c r="U9" i="11" l="1"/>
  <c r="E9" i="15"/>
  <c r="E8" i="15"/>
  <c r="E10" i="15" s="1"/>
  <c r="S12" i="11"/>
  <c r="U11" i="11" s="1"/>
  <c r="Q11" i="12"/>
  <c r="I11" i="12"/>
  <c r="I13" i="10"/>
  <c r="Q13" i="10"/>
  <c r="I12" i="11"/>
  <c r="I13" i="9"/>
  <c r="Q13" i="9"/>
  <c r="AK11" i="3"/>
  <c r="U10" i="11" l="1"/>
  <c r="U8" i="11"/>
  <c r="K10" i="11"/>
  <c r="K11" i="11"/>
  <c r="K8" i="11"/>
  <c r="K9" i="11"/>
  <c r="K12" i="11" l="1"/>
  <c r="U12" i="11"/>
</calcChain>
</file>

<file path=xl/sharedStrings.xml><?xml version="1.0" encoding="utf-8"?>
<sst xmlns="http://schemas.openxmlformats.org/spreadsheetml/2006/main" count="388" uniqueCount="87">
  <si>
    <t>صندوق سرمایه‌گذاری در اوراق بهادار مبتنی بر سکه طلای مفید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</si>
  <si>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</si>
  <si>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</si>
  <si>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</si>
  <si>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</si>
  <si>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</si>
  <si>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</si>
  <si>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</si>
  <si>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</si>
  <si>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</si>
  <si>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</si>
  <si>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</si>
  <si>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</si>
  <si>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</si>
  <si>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</si>
  <si>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بهارتحویلی 1روزه رفاه</t>
  </si>
  <si>
    <t>سکه تمام بهارتحویلی1روز صادرات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</si>
  <si>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</si>
  <si>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</si>
  <si>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</si>
  <si>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</si>
  <si>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</si>
  <si>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</si>
  <si>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</si>
  <si>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</si>
  <si>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</si>
  <si>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</si>
  <si>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</si>
  <si>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</si>
  <si>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</si>
  <si>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</si>
  <si>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</si>
  <si>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</si>
  <si>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</si>
  <si>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</si>
  <si>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</si>
  <si>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</si>
  <si>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</si>
  <si>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</si>
  <si>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</si>
  <si>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</si>
  <si>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</si>
  <si>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</si>
  <si>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</si>
  <si>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</si>
  <si>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</si>
  <si>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</si>
  <si>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</si>
  <si>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</si>
  <si>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</si>
  <si>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</si>
  <si>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</si>
  <si>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</si>
  <si>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</si>
  <si>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</si>
  <si>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</si>
  <si>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</si>
  <si>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</si>
  <si>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</si>
  <si>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</si>
  <si>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</si>
  <si>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</si>
  <si>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</si>
  <si>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</si>
  <si>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</si>
  <si>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صادرات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</si>
  <si>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</si>
  <si>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</si>
  <si>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</si>
  <si>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</si>
  <si>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</si>
  <si>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</si>
  <si>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</si>
  <si>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</si>
  <si>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</si>
  <si>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</si>
  <si>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</si>
  <si>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</si>
  <si>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</si>
  <si>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</si>
  <si>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</si>
  <si>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</si>
  <si>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1400/02/01</t>
  </si>
  <si>
    <t>-</t>
  </si>
  <si>
    <t>از ابتدای سال مالی</t>
  </si>
  <si>
    <t>تاپایان دوره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</si>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</sst>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_ ;\-#,##0\ "/>
  </numFmts>
  <fonts count="5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3" fontId="2" fillId="0" borderId="2" xfId="0" applyNumberFormat="1" applyFont="1" applyBorder="1"/>
    <xf numFmtId="164" fontId="2" fillId="0" borderId="0" xfId="1" applyNumberFormat="1" applyFont="1"/>
    <xf numFmtId="165" fontId="2" fillId="0" borderId="0" xfId="1" applyNumberFormat="1" applyFont="1"/>
    <xf numFmtId="166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8381-58B3-4D3E-B0B2-067904B56EA6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142875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M15" sqref="M15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18" t="s">
        <v>54</v>
      </c>
      <c r="C6" s="19" t="s">
        <v>52</v>
      </c>
      <c r="D6" s="19" t="s">
        <v>52</v>
      </c>
      <c r="E6" s="19" t="s">
        <v>52</v>
      </c>
      <c r="F6" s="19" t="s">
        <v>52</v>
      </c>
      <c r="G6" s="19" t="s">
        <v>52</v>
      </c>
      <c r="H6" s="19" t="s">
        <v>52</v>
      </c>
      <c r="I6" s="19" t="s">
        <v>52</v>
      </c>
      <c r="K6" s="19" t="s">
        <v>53</v>
      </c>
      <c r="L6" s="19" t="s">
        <v>53</v>
      </c>
      <c r="M6" s="19" t="s">
        <v>53</v>
      </c>
      <c r="N6" s="19" t="s">
        <v>53</v>
      </c>
      <c r="O6" s="19" t="s">
        <v>53</v>
      </c>
      <c r="P6" s="19" t="s">
        <v>53</v>
      </c>
      <c r="Q6" s="19" t="s">
        <v>53</v>
      </c>
    </row>
    <row r="7" spans="1:17" ht="24.75" x14ac:dyDescent="0.55000000000000004">
      <c r="A7" s="19" t="s">
        <v>54</v>
      </c>
      <c r="C7" s="19" t="s">
        <v>71</v>
      </c>
      <c r="E7" s="19" t="s">
        <v>68</v>
      </c>
      <c r="G7" s="19" t="s">
        <v>69</v>
      </c>
      <c r="I7" s="19" t="s">
        <v>72</v>
      </c>
      <c r="K7" s="19" t="s">
        <v>71</v>
      </c>
      <c r="M7" s="19" t="s">
        <v>68</v>
      </c>
      <c r="O7" s="19" t="s">
        <v>69</v>
      </c>
      <c r="Q7" s="19" t="s">
        <v>72</v>
      </c>
    </row>
    <row r="8" spans="1:17" x14ac:dyDescent="0.55000000000000004">
      <c r="A8" s="1" t="s">
        <v>66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7">
        <v>0</v>
      </c>
      <c r="L8" s="7"/>
      <c r="M8" s="7">
        <v>0</v>
      </c>
      <c r="N8" s="7"/>
      <c r="O8" s="7">
        <v>784874230</v>
      </c>
      <c r="P8" s="7"/>
      <c r="Q8" s="7">
        <f>K8+M8+O8</f>
        <v>784874230</v>
      </c>
    </row>
    <row r="9" spans="1:17" x14ac:dyDescent="0.55000000000000004">
      <c r="A9" s="1" t="s">
        <v>31</v>
      </c>
      <c r="C9" s="7">
        <v>265396863</v>
      </c>
      <c r="D9" s="7"/>
      <c r="E9" s="7">
        <v>-18496646</v>
      </c>
      <c r="F9" s="7"/>
      <c r="G9" s="7">
        <v>0</v>
      </c>
      <c r="H9" s="7"/>
      <c r="I9" s="7">
        <f t="shared" ref="I9:I10" si="0">C9+E9+G9</f>
        <v>246900217</v>
      </c>
      <c r="J9" s="7"/>
      <c r="K9" s="7">
        <v>2212855963</v>
      </c>
      <c r="L9" s="7"/>
      <c r="M9" s="7">
        <v>-147973174</v>
      </c>
      <c r="N9" s="7"/>
      <c r="O9" s="7">
        <v>0</v>
      </c>
      <c r="P9" s="7"/>
      <c r="Q9" s="7">
        <f t="shared" ref="Q9:Q10" si="1">K9+M9+O9</f>
        <v>2064882789</v>
      </c>
    </row>
    <row r="10" spans="1:17" x14ac:dyDescent="0.55000000000000004">
      <c r="A10" s="1" t="s">
        <v>27</v>
      </c>
      <c r="C10" s="7">
        <v>0</v>
      </c>
      <c r="D10" s="7"/>
      <c r="E10" s="7">
        <v>739865875</v>
      </c>
      <c r="F10" s="7"/>
      <c r="G10" s="7">
        <v>0</v>
      </c>
      <c r="H10" s="7"/>
      <c r="I10" s="7">
        <f t="shared" si="0"/>
        <v>739865875</v>
      </c>
      <c r="J10" s="7"/>
      <c r="K10" s="7">
        <v>0</v>
      </c>
      <c r="L10" s="7"/>
      <c r="M10" s="7">
        <v>2942806034</v>
      </c>
      <c r="N10" s="7"/>
      <c r="O10" s="7">
        <v>0</v>
      </c>
      <c r="P10" s="7"/>
      <c r="Q10" s="7">
        <f t="shared" si="1"/>
        <v>2942806034</v>
      </c>
    </row>
    <row r="11" spans="1:17" ht="24.75" thickBot="1" x14ac:dyDescent="0.6">
      <c r="C11" s="8">
        <f>SUM(C8:C10)</f>
        <v>265396863</v>
      </c>
      <c r="D11" s="7"/>
      <c r="E11" s="8">
        <f>SUM(E8:E10)</f>
        <v>721369229</v>
      </c>
      <c r="F11" s="7"/>
      <c r="G11" s="8">
        <f>SUM(G8:G10)</f>
        <v>0</v>
      </c>
      <c r="H11" s="7"/>
      <c r="I11" s="8">
        <f>SUM(I8:I10)</f>
        <v>986766092</v>
      </c>
      <c r="J11" s="7"/>
      <c r="K11" s="8">
        <f>SUM(K8:K10)</f>
        <v>2212855963</v>
      </c>
      <c r="L11" s="7"/>
      <c r="M11" s="8">
        <f>SUM(M8:M10)</f>
        <v>2794832860</v>
      </c>
      <c r="N11" s="7"/>
      <c r="O11" s="8">
        <f>SUM(O8:O10)</f>
        <v>784874230</v>
      </c>
      <c r="P11" s="7"/>
      <c r="Q11" s="8">
        <f>SUM(Q8:Q10)</f>
        <v>5792563053</v>
      </c>
    </row>
    <row r="12" spans="1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K8" sqref="K8:K9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x14ac:dyDescent="0.55000000000000004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 x14ac:dyDescent="0.55000000000000004">
      <c r="A6" s="19" t="s">
        <v>73</v>
      </c>
      <c r="B6" s="19" t="s">
        <v>73</v>
      </c>
      <c r="C6" s="19" t="s">
        <v>73</v>
      </c>
      <c r="E6" s="19" t="s">
        <v>52</v>
      </c>
      <c r="F6" s="19" t="s">
        <v>52</v>
      </c>
      <c r="G6" s="19" t="s">
        <v>52</v>
      </c>
      <c r="I6" s="19" t="s">
        <v>53</v>
      </c>
      <c r="J6" s="19" t="s">
        <v>53</v>
      </c>
      <c r="K6" s="19" t="s">
        <v>53</v>
      </c>
    </row>
    <row r="7" spans="1:11" ht="24.75" x14ac:dyDescent="0.55000000000000004">
      <c r="A7" s="19" t="s">
        <v>74</v>
      </c>
      <c r="C7" s="19" t="s">
        <v>37</v>
      </c>
      <c r="E7" s="19" t="s">
        <v>75</v>
      </c>
      <c r="G7" s="19" t="s">
        <v>76</v>
      </c>
      <c r="I7" s="19" t="s">
        <v>75</v>
      </c>
      <c r="K7" s="19" t="s">
        <v>76</v>
      </c>
    </row>
    <row r="8" spans="1:11" x14ac:dyDescent="0.55000000000000004">
      <c r="A8" s="1" t="s">
        <v>43</v>
      </c>
      <c r="C8" s="5" t="s">
        <v>44</v>
      </c>
      <c r="D8" s="5"/>
      <c r="E8" s="11">
        <v>32735441</v>
      </c>
      <c r="F8" s="5"/>
      <c r="G8" s="9">
        <f>E8/E9</f>
        <v>1</v>
      </c>
      <c r="H8" s="5"/>
      <c r="I8" s="11">
        <v>279431309</v>
      </c>
      <c r="J8" s="5"/>
      <c r="K8" s="9">
        <f>I8/I9</f>
        <v>1</v>
      </c>
    </row>
    <row r="9" spans="1:11" ht="24.75" thickBot="1" x14ac:dyDescent="0.6">
      <c r="E9" s="12">
        <f>SUM(E8)</f>
        <v>32735441</v>
      </c>
      <c r="G9" s="10">
        <f>SUM(G8)</f>
        <v>1</v>
      </c>
      <c r="I9" s="12">
        <f>SUM(I8)</f>
        <v>279431309</v>
      </c>
      <c r="K9" s="10">
        <f>SUM(K8)</f>
        <v>1</v>
      </c>
    </row>
    <row r="10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Q10" sqref="Q10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0" t="s">
        <v>0</v>
      </c>
      <c r="B2" s="20"/>
      <c r="C2" s="20"/>
      <c r="D2" s="20"/>
      <c r="E2" s="20"/>
    </row>
    <row r="3" spans="1:5" ht="24.75" x14ac:dyDescent="0.55000000000000004">
      <c r="A3" s="20" t="s">
        <v>50</v>
      </c>
      <c r="B3" s="20"/>
      <c r="C3" s="20"/>
      <c r="D3" s="20"/>
      <c r="E3" s="20"/>
    </row>
    <row r="4" spans="1:5" ht="24.75" x14ac:dyDescent="0.55000000000000004">
      <c r="A4" s="20" t="s">
        <v>2</v>
      </c>
      <c r="B4" s="20"/>
      <c r="C4" s="20"/>
      <c r="D4" s="20"/>
      <c r="E4" s="20"/>
    </row>
    <row r="5" spans="1:5" ht="24.75" x14ac:dyDescent="0.55000000000000004">
      <c r="E5" s="4" t="s">
        <v>84</v>
      </c>
    </row>
    <row r="6" spans="1:5" ht="24.75" x14ac:dyDescent="0.55000000000000004">
      <c r="A6" s="20" t="s">
        <v>77</v>
      </c>
      <c r="C6" s="19" t="s">
        <v>52</v>
      </c>
      <c r="E6" s="19" t="s">
        <v>85</v>
      </c>
    </row>
    <row r="7" spans="1:5" ht="24.75" x14ac:dyDescent="0.55000000000000004">
      <c r="A7" s="20" t="s">
        <v>77</v>
      </c>
      <c r="C7" s="20" t="s">
        <v>40</v>
      </c>
      <c r="E7" s="20" t="s">
        <v>40</v>
      </c>
    </row>
    <row r="8" spans="1:5" x14ac:dyDescent="0.55000000000000004">
      <c r="A8" s="1" t="s">
        <v>86</v>
      </c>
      <c r="C8" s="11">
        <v>0</v>
      </c>
      <c r="D8" s="5"/>
      <c r="E8" s="11">
        <v>400000000</v>
      </c>
    </row>
    <row r="9" spans="1:5" x14ac:dyDescent="0.55000000000000004">
      <c r="A9" s="1" t="s">
        <v>78</v>
      </c>
      <c r="C9" s="11">
        <v>0</v>
      </c>
      <c r="D9" s="5"/>
      <c r="E9" s="11">
        <v>311176505</v>
      </c>
    </row>
    <row r="10" spans="1:5" ht="25.5" thickBot="1" x14ac:dyDescent="0.65">
      <c r="A10" s="2" t="s">
        <v>59</v>
      </c>
      <c r="C10" s="12">
        <f>SUM(C8:C9)</f>
        <v>0</v>
      </c>
      <c r="D10" s="5"/>
      <c r="E10" s="12">
        <f>SUM(E8:E9)</f>
        <v>711176505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3"/>
  <sheetViews>
    <sheetView rightToLeft="1" workbookViewId="0">
      <selection activeCell="R15" sqref="R15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6.42578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18" t="s">
        <v>3</v>
      </c>
      <c r="C6" s="19" t="s">
        <v>82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 x14ac:dyDescent="0.55000000000000004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 x14ac:dyDescent="0.55000000000000004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20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55000000000000004">
      <c r="A9" s="1" t="s">
        <v>15</v>
      </c>
      <c r="C9" s="7">
        <v>1115500</v>
      </c>
      <c r="D9" s="7"/>
      <c r="E9" s="7">
        <v>532742339494</v>
      </c>
      <c r="F9" s="7"/>
      <c r="G9" s="7">
        <v>1109515509825</v>
      </c>
      <c r="H9" s="7"/>
      <c r="I9" s="7">
        <v>800</v>
      </c>
      <c r="J9" s="7"/>
      <c r="K9" s="7">
        <v>796259075</v>
      </c>
      <c r="L9" s="7"/>
      <c r="M9" s="7">
        <v>-18400</v>
      </c>
      <c r="N9" s="7"/>
      <c r="O9" s="7">
        <v>17877928545</v>
      </c>
      <c r="P9" s="7"/>
      <c r="Q9" s="7">
        <v>1097900</v>
      </c>
      <c r="R9" s="7"/>
      <c r="S9" s="7">
        <v>994500</v>
      </c>
      <c r="T9" s="7"/>
      <c r="U9" s="7">
        <v>524750756796</v>
      </c>
      <c r="V9" s="7"/>
      <c r="W9" s="7">
        <v>1090496723062.5</v>
      </c>
      <c r="X9" s="7"/>
      <c r="Y9" s="9">
        <v>0.57113818222798252</v>
      </c>
    </row>
    <row r="10" spans="1:25" x14ac:dyDescent="0.55000000000000004">
      <c r="A10" s="1" t="s">
        <v>16</v>
      </c>
      <c r="C10" s="7">
        <v>678100</v>
      </c>
      <c r="D10" s="7"/>
      <c r="E10" s="7">
        <v>724210800000</v>
      </c>
      <c r="F10" s="7"/>
      <c r="G10" s="7">
        <v>672514317383.5</v>
      </c>
      <c r="H10" s="7"/>
      <c r="I10" s="7">
        <v>0</v>
      </c>
      <c r="J10" s="7"/>
      <c r="K10" s="7">
        <v>0</v>
      </c>
      <c r="L10" s="7"/>
      <c r="M10" s="7">
        <v>-9500</v>
      </c>
      <c r="N10" s="7"/>
      <c r="O10" s="7">
        <v>9186969159</v>
      </c>
      <c r="P10" s="7"/>
      <c r="Q10" s="7">
        <v>668600</v>
      </c>
      <c r="R10" s="7"/>
      <c r="S10" s="7">
        <v>994450</v>
      </c>
      <c r="T10" s="7"/>
      <c r="U10" s="7">
        <v>714064800000</v>
      </c>
      <c r="V10" s="7"/>
      <c r="W10" s="7">
        <v>664058158411.5</v>
      </c>
      <c r="X10" s="7"/>
      <c r="Y10" s="9">
        <v>0.34779468976640709</v>
      </c>
    </row>
    <row r="11" spans="1:25" x14ac:dyDescent="0.55000000000000004">
      <c r="A11" s="1" t="s">
        <v>17</v>
      </c>
      <c r="C11" s="7">
        <v>103800</v>
      </c>
      <c r="D11" s="7"/>
      <c r="E11" s="7">
        <v>65449231769</v>
      </c>
      <c r="F11" s="7"/>
      <c r="G11" s="7">
        <v>103016090722.5</v>
      </c>
      <c r="H11" s="7"/>
      <c r="I11" s="7">
        <v>0</v>
      </c>
      <c r="J11" s="7"/>
      <c r="K11" s="7">
        <v>0</v>
      </c>
      <c r="L11" s="7"/>
      <c r="M11" s="7">
        <v>-9200</v>
      </c>
      <c r="N11" s="7"/>
      <c r="O11" s="7">
        <v>8839636358</v>
      </c>
      <c r="P11" s="7"/>
      <c r="Q11" s="7">
        <v>94600</v>
      </c>
      <c r="R11" s="7"/>
      <c r="S11" s="7">
        <v>995000</v>
      </c>
      <c r="T11" s="7"/>
      <c r="U11" s="7">
        <v>59648336463</v>
      </c>
      <c r="V11" s="7"/>
      <c r="W11" s="7">
        <v>94009341250</v>
      </c>
      <c r="X11" s="7"/>
      <c r="Y11" s="9">
        <v>4.9236575533384529E-2</v>
      </c>
    </row>
    <row r="12" spans="1:25" ht="24.75" thickBot="1" x14ac:dyDescent="0.6">
      <c r="C12" s="7"/>
      <c r="D12" s="7"/>
      <c r="E12" s="8">
        <f>SUM(E9:E11)</f>
        <v>1322402371263</v>
      </c>
      <c r="F12" s="7"/>
      <c r="G12" s="8">
        <f>SUM(G9:G11)</f>
        <v>1885045917931</v>
      </c>
      <c r="H12" s="7"/>
      <c r="I12" s="7"/>
      <c r="J12" s="7"/>
      <c r="K12" s="8">
        <f>SUM(K9:K11)</f>
        <v>796259075</v>
      </c>
      <c r="L12" s="7"/>
      <c r="M12" s="7"/>
      <c r="N12" s="7"/>
      <c r="O12" s="8">
        <f>SUM(O9:O11)</f>
        <v>35904534062</v>
      </c>
      <c r="P12" s="7"/>
      <c r="Q12" s="7"/>
      <c r="R12" s="7"/>
      <c r="S12" s="7"/>
      <c r="T12" s="7"/>
      <c r="U12" s="8">
        <f>SUM(U9:U11)</f>
        <v>1298463893259</v>
      </c>
      <c r="V12" s="7"/>
      <c r="W12" s="8">
        <f>SUM(W9:W11)</f>
        <v>1848564222724</v>
      </c>
      <c r="X12" s="7"/>
      <c r="Y12" s="10">
        <f>SUM(Y9:Y11)</f>
        <v>0.96816944752777423</v>
      </c>
    </row>
    <row r="13" spans="1:25" ht="24.75" thickTop="1" x14ac:dyDescent="0.55000000000000004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4"/>
  <sheetViews>
    <sheetView rightToLeft="1" workbookViewId="0">
      <selection activeCell="I20" sqref="I20"/>
    </sheetView>
  </sheetViews>
  <sheetFormatPr defaultRowHeight="24" x14ac:dyDescent="0.55000000000000004"/>
  <cols>
    <col min="1" max="1" width="31.42578125" style="5" bestFit="1" customWidth="1"/>
    <col min="2" max="2" width="1" style="5" customWidth="1"/>
    <col min="3" max="3" width="24.140625" style="5" bestFit="1" customWidth="1"/>
    <col min="4" max="4" width="1" style="5" customWidth="1"/>
    <col min="5" max="5" width="22" style="5" bestFit="1" customWidth="1"/>
    <col min="6" max="6" width="1" style="5" customWidth="1"/>
    <col min="7" max="7" width="14.140625" style="5" bestFit="1" customWidth="1"/>
    <col min="8" max="8" width="1" style="5" customWidth="1"/>
    <col min="9" max="9" width="17.28515625" style="5" bestFit="1" customWidth="1"/>
    <col min="10" max="10" width="1" style="5" customWidth="1"/>
    <col min="11" max="11" width="10.28515625" style="5" bestFit="1" customWidth="1"/>
    <col min="12" max="12" width="1" style="5" customWidth="1"/>
    <col min="13" max="13" width="10.28515625" style="5" bestFit="1" customWidth="1"/>
    <col min="14" max="14" width="1" style="5" customWidth="1"/>
    <col min="15" max="15" width="7.28515625" style="5" bestFit="1" customWidth="1"/>
    <col min="16" max="16" width="1" style="5" customWidth="1"/>
    <col min="17" max="17" width="17.140625" style="5" bestFit="1" customWidth="1"/>
    <col min="18" max="18" width="1" style="5" customWidth="1"/>
    <col min="19" max="19" width="22.140625" style="5" bestFit="1" customWidth="1"/>
    <col min="20" max="20" width="1" style="5" customWidth="1"/>
    <col min="21" max="21" width="6.42578125" style="5" bestFit="1" customWidth="1"/>
    <col min="22" max="22" width="1" style="5" customWidth="1"/>
    <col min="23" max="23" width="17.140625" style="5" bestFit="1" customWidth="1"/>
    <col min="24" max="24" width="1" style="5" customWidth="1"/>
    <col min="25" max="25" width="6.42578125" style="5" bestFit="1" customWidth="1"/>
    <col min="26" max="26" width="1" style="5" customWidth="1"/>
    <col min="27" max="27" width="12.85546875" style="5" bestFit="1" customWidth="1"/>
    <col min="28" max="28" width="1" style="5" customWidth="1"/>
    <col min="29" max="29" width="7.28515625" style="5" bestFit="1" customWidth="1"/>
    <col min="30" max="30" width="1" style="5" customWidth="1"/>
    <col min="31" max="31" width="21" style="5" bestFit="1" customWidth="1"/>
    <col min="32" max="32" width="1" style="5" customWidth="1"/>
    <col min="33" max="33" width="17.140625" style="5" bestFit="1" customWidth="1"/>
    <col min="34" max="34" width="1" style="5" customWidth="1"/>
    <col min="35" max="35" width="22.140625" style="5" bestFit="1" customWidth="1"/>
    <col min="36" max="36" width="1" style="5" customWidth="1"/>
    <col min="37" max="37" width="33.42578125" style="5" bestFit="1" customWidth="1"/>
    <col min="38" max="38" width="1" style="5" customWidth="1"/>
    <col min="39" max="39" width="9.140625" style="5" customWidth="1"/>
    <col min="40" max="16384" width="9.140625" style="5"/>
  </cols>
  <sheetData>
    <row r="2" spans="1:3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 x14ac:dyDescent="0.55000000000000004">
      <c r="A6" s="19" t="s">
        <v>19</v>
      </c>
      <c r="B6" s="19" t="s">
        <v>19</v>
      </c>
      <c r="C6" s="19" t="s">
        <v>19</v>
      </c>
      <c r="D6" s="19" t="s">
        <v>19</v>
      </c>
      <c r="E6" s="19" t="s">
        <v>19</v>
      </c>
      <c r="F6" s="19" t="s">
        <v>19</v>
      </c>
      <c r="G6" s="19" t="s">
        <v>19</v>
      </c>
      <c r="H6" s="19" t="s">
        <v>19</v>
      </c>
      <c r="I6" s="19" t="s">
        <v>19</v>
      </c>
      <c r="J6" s="19" t="s">
        <v>19</v>
      </c>
      <c r="K6" s="19" t="s">
        <v>19</v>
      </c>
      <c r="L6" s="19" t="s">
        <v>19</v>
      </c>
      <c r="M6" s="19" t="s">
        <v>19</v>
      </c>
      <c r="O6" s="19" t="s">
        <v>82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 x14ac:dyDescent="0.55000000000000004">
      <c r="A7" s="18" t="s">
        <v>20</v>
      </c>
      <c r="C7" s="18" t="s">
        <v>21</v>
      </c>
      <c r="E7" s="18" t="s">
        <v>22</v>
      </c>
      <c r="G7" s="18" t="s">
        <v>23</v>
      </c>
      <c r="I7" s="18" t="s">
        <v>24</v>
      </c>
      <c r="K7" s="18" t="s">
        <v>25</v>
      </c>
      <c r="M7" s="18" t="s">
        <v>18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26</v>
      </c>
      <c r="AG7" s="18" t="s">
        <v>8</v>
      </c>
      <c r="AI7" s="18" t="s">
        <v>9</v>
      </c>
      <c r="AK7" s="18" t="s">
        <v>13</v>
      </c>
    </row>
    <row r="8" spans="1:37" ht="24.75" x14ac:dyDescent="0.55000000000000004">
      <c r="A8" s="19" t="s">
        <v>20</v>
      </c>
      <c r="C8" s="19" t="s">
        <v>21</v>
      </c>
      <c r="E8" s="19" t="s">
        <v>22</v>
      </c>
      <c r="G8" s="19" t="s">
        <v>23</v>
      </c>
      <c r="I8" s="19" t="s">
        <v>24</v>
      </c>
      <c r="K8" s="19" t="s">
        <v>25</v>
      </c>
      <c r="M8" s="19" t="s">
        <v>18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26</v>
      </c>
      <c r="AG8" s="19" t="s">
        <v>8</v>
      </c>
      <c r="AI8" s="19" t="s">
        <v>9</v>
      </c>
      <c r="AK8" s="19" t="s">
        <v>13</v>
      </c>
    </row>
    <row r="9" spans="1:37" x14ac:dyDescent="0.55000000000000004">
      <c r="A9" s="5" t="s">
        <v>27</v>
      </c>
      <c r="C9" s="5" t="s">
        <v>28</v>
      </c>
      <c r="E9" s="5" t="s">
        <v>28</v>
      </c>
      <c r="G9" s="5" t="s">
        <v>29</v>
      </c>
      <c r="I9" s="5" t="s">
        <v>30</v>
      </c>
      <c r="K9" s="11">
        <v>0</v>
      </c>
      <c r="M9" s="11">
        <v>0</v>
      </c>
      <c r="O9" s="11">
        <v>40000</v>
      </c>
      <c r="Q9" s="11">
        <v>32586753066</v>
      </c>
      <c r="S9" s="11">
        <v>34789693225</v>
      </c>
      <c r="U9" s="11">
        <v>0</v>
      </c>
      <c r="W9" s="11">
        <v>0</v>
      </c>
      <c r="Y9" s="11">
        <v>0</v>
      </c>
      <c r="AA9" s="11">
        <v>0</v>
      </c>
      <c r="AC9" s="11">
        <v>40000</v>
      </c>
      <c r="AE9" s="11">
        <v>888400</v>
      </c>
      <c r="AG9" s="11">
        <v>32586753066</v>
      </c>
      <c r="AI9" s="11">
        <v>35529559100</v>
      </c>
      <c r="AK9" s="9">
        <v>1.860829782481855E-2</v>
      </c>
    </row>
    <row r="10" spans="1:37" x14ac:dyDescent="0.55000000000000004">
      <c r="A10" s="5" t="s">
        <v>31</v>
      </c>
      <c r="C10" s="5" t="s">
        <v>28</v>
      </c>
      <c r="E10" s="5" t="s">
        <v>28</v>
      </c>
      <c r="G10" s="5" t="s">
        <v>32</v>
      </c>
      <c r="I10" s="5" t="s">
        <v>33</v>
      </c>
      <c r="K10" s="11">
        <v>16</v>
      </c>
      <c r="M10" s="11">
        <v>16</v>
      </c>
      <c r="O10" s="11">
        <v>18500</v>
      </c>
      <c r="Q10" s="11">
        <v>17135873507</v>
      </c>
      <c r="S10" s="11">
        <v>18126713938</v>
      </c>
      <c r="U10" s="11">
        <v>0</v>
      </c>
      <c r="W10" s="11">
        <v>0</v>
      </c>
      <c r="Y10" s="11">
        <v>0</v>
      </c>
      <c r="AA10" s="11">
        <v>0</v>
      </c>
      <c r="AC10" s="11">
        <v>18500</v>
      </c>
      <c r="AE10" s="11">
        <v>979000</v>
      </c>
      <c r="AG10" s="11">
        <v>17135873507</v>
      </c>
      <c r="AI10" s="11">
        <v>18108217291</v>
      </c>
      <c r="AK10" s="9">
        <v>9.4840214447653223E-3</v>
      </c>
    </row>
    <row r="11" spans="1:37" ht="24.75" thickBot="1" x14ac:dyDescent="0.6">
      <c r="Q11" s="12">
        <f>SUM(Q9:Q10)</f>
        <v>49722626573</v>
      </c>
      <c r="S11" s="12">
        <f>SUM(S9:S10)</f>
        <v>52916407163</v>
      </c>
      <c r="W11" s="12">
        <f>SUM(W9:W10)</f>
        <v>0</v>
      </c>
      <c r="AA11" s="12">
        <f>SUM(AA9:AA10)</f>
        <v>0</v>
      </c>
      <c r="AG11" s="12">
        <f>SUM(AG9:AG10)</f>
        <v>49722626573</v>
      </c>
      <c r="AI11" s="12">
        <f>SUM(AI9:AI10)</f>
        <v>53637776391</v>
      </c>
      <c r="AK11" s="10">
        <f>SUM(AK9:AK10)</f>
        <v>2.8092319269583874E-2</v>
      </c>
    </row>
    <row r="12" spans="1:37" ht="24.75" thickTop="1" x14ac:dyDescent="0.55000000000000004"/>
    <row r="13" spans="1:37" x14ac:dyDescent="0.55000000000000004">
      <c r="AI13" s="11"/>
    </row>
    <row r="14" spans="1:37" x14ac:dyDescent="0.55000000000000004">
      <c r="AK14" s="1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I10" sqref="I10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18" t="s">
        <v>35</v>
      </c>
      <c r="C6" s="19" t="s">
        <v>36</v>
      </c>
      <c r="D6" s="19" t="s">
        <v>36</v>
      </c>
      <c r="E6" s="19" t="s">
        <v>36</v>
      </c>
      <c r="F6" s="19" t="s">
        <v>36</v>
      </c>
      <c r="G6" s="19" t="s">
        <v>36</v>
      </c>
      <c r="H6" s="19" t="s">
        <v>36</v>
      </c>
      <c r="I6" s="19" t="s">
        <v>36</v>
      </c>
      <c r="K6" s="19" t="s">
        <v>82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 x14ac:dyDescent="0.55000000000000004">
      <c r="A7" s="19" t="s">
        <v>35</v>
      </c>
      <c r="C7" s="19" t="s">
        <v>37</v>
      </c>
      <c r="E7" s="19" t="s">
        <v>38</v>
      </c>
      <c r="G7" s="19" t="s">
        <v>39</v>
      </c>
      <c r="I7" s="19" t="s">
        <v>25</v>
      </c>
      <c r="K7" s="19" t="s">
        <v>40</v>
      </c>
      <c r="M7" s="19" t="s">
        <v>41</v>
      </c>
      <c r="O7" s="19" t="s">
        <v>42</v>
      </c>
      <c r="Q7" s="19" t="s">
        <v>40</v>
      </c>
      <c r="S7" s="19" t="s">
        <v>34</v>
      </c>
    </row>
    <row r="8" spans="1:19" x14ac:dyDescent="0.55000000000000004">
      <c r="A8" s="5" t="s">
        <v>43</v>
      </c>
      <c r="B8" s="5"/>
      <c r="C8" s="5" t="s">
        <v>44</v>
      </c>
      <c r="D8" s="5"/>
      <c r="E8" s="5" t="s">
        <v>45</v>
      </c>
      <c r="F8" s="5"/>
      <c r="G8" s="5" t="s">
        <v>46</v>
      </c>
      <c r="H8" s="5"/>
      <c r="I8" s="5">
        <v>8</v>
      </c>
      <c r="J8" s="5"/>
      <c r="K8" s="11">
        <v>6068757817</v>
      </c>
      <c r="L8" s="5"/>
      <c r="M8" s="11">
        <v>40284861725</v>
      </c>
      <c r="N8" s="5"/>
      <c r="O8" s="11">
        <v>39573770000</v>
      </c>
      <c r="P8" s="5"/>
      <c r="Q8" s="11">
        <v>6779849542</v>
      </c>
      <c r="R8" s="5"/>
      <c r="S8" s="9">
        <v>3.5508872803601899E-3</v>
      </c>
    </row>
    <row r="9" spans="1:19" x14ac:dyDescent="0.55000000000000004">
      <c r="A9" s="5" t="s">
        <v>47</v>
      </c>
      <c r="B9" s="5"/>
      <c r="C9" s="5" t="s">
        <v>48</v>
      </c>
      <c r="D9" s="5"/>
      <c r="E9" s="5" t="s">
        <v>45</v>
      </c>
      <c r="F9" s="5"/>
      <c r="G9" s="5" t="s">
        <v>49</v>
      </c>
      <c r="H9" s="5"/>
      <c r="I9" s="5">
        <v>10</v>
      </c>
      <c r="J9" s="5"/>
      <c r="K9" s="11">
        <v>480000</v>
      </c>
      <c r="L9" s="5"/>
      <c r="M9" s="11">
        <v>0</v>
      </c>
      <c r="N9" s="5"/>
      <c r="O9" s="11">
        <v>0</v>
      </c>
      <c r="P9" s="5"/>
      <c r="Q9" s="11">
        <v>480000</v>
      </c>
      <c r="R9" s="5"/>
      <c r="S9" s="9">
        <v>2.513958287738196E-7</v>
      </c>
    </row>
    <row r="10" spans="1:19" ht="24.75" thickBot="1" x14ac:dyDescent="0.6">
      <c r="K10" s="14">
        <f>SUM(K8:K9)</f>
        <v>6069237817</v>
      </c>
      <c r="M10" s="14">
        <f>SUM(M8:M9)</f>
        <v>40284861725</v>
      </c>
      <c r="O10" s="14">
        <f>SUM(O8:O9)</f>
        <v>39573770000</v>
      </c>
      <c r="Q10" s="14">
        <f>SUM(Q8:Q9)</f>
        <v>6780329542</v>
      </c>
      <c r="S10" s="10">
        <f>SUM(S8:S9)</f>
        <v>3.5511386761889639E-3</v>
      </c>
    </row>
    <row r="11" spans="1:19" ht="24.75" thickTop="1" x14ac:dyDescent="0.55000000000000004">
      <c r="K11" s="3"/>
      <c r="Q11" s="3"/>
    </row>
    <row r="13" spans="1:19" x14ac:dyDescent="0.55000000000000004">
      <c r="Q13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1"/>
  <sheetViews>
    <sheetView rightToLeft="1" workbookViewId="0">
      <selection activeCell="J16" sqref="J16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7.1406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3.85546875" style="1" bestFit="1" customWidth="1"/>
    <col min="10" max="16384" width="9.140625" style="1"/>
  </cols>
  <sheetData>
    <row r="2" spans="1:9" ht="24.7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9" ht="24.75" x14ac:dyDescent="0.55000000000000004">
      <c r="A3" s="20" t="s">
        <v>50</v>
      </c>
      <c r="B3" s="20"/>
      <c r="C3" s="20"/>
      <c r="D3" s="20"/>
      <c r="E3" s="20"/>
      <c r="F3" s="20"/>
      <c r="G3" s="20"/>
    </row>
    <row r="4" spans="1:9" ht="24.75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9" ht="24.75" x14ac:dyDescent="0.55000000000000004">
      <c r="A6" s="19" t="s">
        <v>54</v>
      </c>
      <c r="C6" s="19" t="s">
        <v>40</v>
      </c>
      <c r="E6" s="19" t="s">
        <v>70</v>
      </c>
      <c r="G6" s="19" t="s">
        <v>13</v>
      </c>
    </row>
    <row r="7" spans="1:9" x14ac:dyDescent="0.55000000000000004">
      <c r="A7" s="1" t="s">
        <v>79</v>
      </c>
      <c r="C7" s="17">
        <v>-1373420220</v>
      </c>
      <c r="D7" s="7"/>
      <c r="E7" s="9">
        <f>C7/$C$10</f>
        <v>3.8806095028262804</v>
      </c>
      <c r="F7" s="7"/>
      <c r="G7" s="9">
        <v>-7.193169051283784E-4</v>
      </c>
      <c r="I7" s="3"/>
    </row>
    <row r="8" spans="1:9" x14ac:dyDescent="0.55000000000000004">
      <c r="A8" s="1" t="s">
        <v>80</v>
      </c>
      <c r="C8" s="17">
        <v>986766092</v>
      </c>
      <c r="D8" s="7"/>
      <c r="E8" s="9">
        <f t="shared" ref="E8:E9" si="0">C8/$C$10</f>
        <v>-2.7881152599325731</v>
      </c>
      <c r="F8" s="7"/>
      <c r="G8" s="9">
        <v>5.1681016563383979E-4</v>
      </c>
      <c r="I8" s="3"/>
    </row>
    <row r="9" spans="1:9" x14ac:dyDescent="0.55000000000000004">
      <c r="A9" s="1" t="s">
        <v>81</v>
      </c>
      <c r="C9" s="17">
        <v>32735441</v>
      </c>
      <c r="D9" s="7"/>
      <c r="E9" s="9">
        <f t="shared" si="0"/>
        <v>-9.249424289370739E-2</v>
      </c>
      <c r="F9" s="7"/>
      <c r="G9" s="9">
        <v>1.7144902750982235E-5</v>
      </c>
    </row>
    <row r="10" spans="1:9" ht="24.75" thickBot="1" x14ac:dyDescent="0.6">
      <c r="C10" s="8">
        <f>SUM(C7:C9)</f>
        <v>-353918687</v>
      </c>
      <c r="E10" s="10">
        <f>SUM(E7:E9)</f>
        <v>0.99999999999999978</v>
      </c>
      <c r="G10" s="10">
        <f>SUM(G7:G9)</f>
        <v>-1.8536183674355638E-4</v>
      </c>
    </row>
    <row r="11" spans="1:9" ht="24.75" thickTop="1" x14ac:dyDescent="0.55000000000000004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G10" sqref="G10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5.5703125" style="1" customWidth="1"/>
    <col min="10" max="10" width="1" style="1" customWidth="1"/>
    <col min="11" max="11" width="17" style="1" customWidth="1"/>
    <col min="12" max="12" width="1" style="1" customWidth="1"/>
    <col min="13" max="13" width="17" style="1" customWidth="1"/>
    <col min="14" max="14" width="1" style="1" customWidth="1"/>
    <col min="15" max="15" width="17" style="1" customWidth="1"/>
    <col min="16" max="16" width="1" style="1" customWidth="1"/>
    <col min="17" max="17" width="17" style="1" customWidth="1"/>
    <col min="18" max="18" width="1" style="1" customWidth="1"/>
    <col min="19" max="19" width="17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19" t="s">
        <v>51</v>
      </c>
      <c r="B6" s="19" t="s">
        <v>51</v>
      </c>
      <c r="C6" s="19" t="s">
        <v>51</v>
      </c>
      <c r="D6" s="19" t="s">
        <v>51</v>
      </c>
      <c r="E6" s="19" t="s">
        <v>51</v>
      </c>
      <c r="F6" s="19" t="s">
        <v>51</v>
      </c>
      <c r="G6" s="19" t="s">
        <v>51</v>
      </c>
      <c r="I6" s="19" t="s">
        <v>52</v>
      </c>
      <c r="J6" s="19" t="s">
        <v>52</v>
      </c>
      <c r="K6" s="19" t="s">
        <v>52</v>
      </c>
      <c r="L6" s="19" t="s">
        <v>52</v>
      </c>
      <c r="M6" s="19" t="s">
        <v>52</v>
      </c>
      <c r="O6" s="19" t="s">
        <v>53</v>
      </c>
      <c r="P6" s="19" t="s">
        <v>53</v>
      </c>
      <c r="Q6" s="19" t="s">
        <v>53</v>
      </c>
      <c r="R6" s="19" t="s">
        <v>53</v>
      </c>
      <c r="S6" s="19" t="s">
        <v>53</v>
      </c>
    </row>
    <row r="7" spans="1:19" ht="24.75" x14ac:dyDescent="0.55000000000000004">
      <c r="A7" s="19" t="s">
        <v>54</v>
      </c>
      <c r="C7" s="19" t="s">
        <v>55</v>
      </c>
      <c r="E7" s="19" t="s">
        <v>24</v>
      </c>
      <c r="G7" s="19" t="s">
        <v>25</v>
      </c>
      <c r="I7" s="19" t="s">
        <v>56</v>
      </c>
      <c r="K7" s="19" t="s">
        <v>57</v>
      </c>
      <c r="M7" s="19" t="s">
        <v>58</v>
      </c>
      <c r="O7" s="19" t="s">
        <v>56</v>
      </c>
      <c r="Q7" s="19" t="s">
        <v>57</v>
      </c>
      <c r="S7" s="19" t="s">
        <v>58</v>
      </c>
    </row>
    <row r="8" spans="1:19" x14ac:dyDescent="0.55000000000000004">
      <c r="A8" s="5" t="s">
        <v>31</v>
      </c>
      <c r="B8" s="5"/>
      <c r="C8" s="5" t="s">
        <v>83</v>
      </c>
      <c r="D8" s="5"/>
      <c r="E8" s="5" t="s">
        <v>33</v>
      </c>
      <c r="F8" s="5"/>
      <c r="G8" s="11">
        <v>16</v>
      </c>
      <c r="H8" s="5"/>
      <c r="I8" s="11">
        <v>265396863</v>
      </c>
      <c r="J8" s="5"/>
      <c r="K8" s="11">
        <v>0</v>
      </c>
      <c r="L8" s="5"/>
      <c r="M8" s="11">
        <v>265396863</v>
      </c>
      <c r="N8" s="5"/>
      <c r="O8" s="11">
        <v>2212855963</v>
      </c>
      <c r="P8" s="5"/>
      <c r="Q8" s="11">
        <v>0</v>
      </c>
      <c r="R8" s="5"/>
      <c r="S8" s="11">
        <v>2212855963</v>
      </c>
    </row>
    <row r="9" spans="1:19" x14ac:dyDescent="0.55000000000000004">
      <c r="A9" s="5" t="s">
        <v>43</v>
      </c>
      <c r="B9" s="5"/>
      <c r="C9" s="11">
        <v>9</v>
      </c>
      <c r="D9" s="5"/>
      <c r="E9" s="5" t="s">
        <v>83</v>
      </c>
      <c r="F9" s="5"/>
      <c r="G9" s="5">
        <v>10</v>
      </c>
      <c r="H9" s="5"/>
      <c r="I9" s="11">
        <v>32735441</v>
      </c>
      <c r="J9" s="5"/>
      <c r="K9" s="11">
        <v>0</v>
      </c>
      <c r="L9" s="5"/>
      <c r="M9" s="11">
        <v>32735441</v>
      </c>
      <c r="N9" s="5"/>
      <c r="O9" s="11">
        <v>279431309</v>
      </c>
      <c r="P9" s="5"/>
      <c r="Q9" s="11">
        <v>0</v>
      </c>
      <c r="R9" s="5"/>
      <c r="S9" s="11">
        <v>279431309</v>
      </c>
    </row>
    <row r="10" spans="1:19" ht="24.75" thickBot="1" x14ac:dyDescent="0.6">
      <c r="A10" s="5"/>
      <c r="B10" s="5"/>
      <c r="C10" s="5"/>
      <c r="D10" s="5"/>
      <c r="E10" s="5"/>
      <c r="F10" s="5"/>
      <c r="G10" s="5"/>
      <c r="H10" s="5"/>
      <c r="I10" s="12">
        <f>SUM(I8:I9)</f>
        <v>298132304</v>
      </c>
      <c r="J10" s="5"/>
      <c r="K10" s="12">
        <f>SUM(K8:K9)</f>
        <v>0</v>
      </c>
      <c r="L10" s="5"/>
      <c r="M10" s="12">
        <f>SUM(M8:M9)</f>
        <v>298132304</v>
      </c>
      <c r="N10" s="5"/>
      <c r="O10" s="12">
        <f>SUM(O8:O9)</f>
        <v>2492287272</v>
      </c>
      <c r="P10" s="5"/>
      <c r="Q10" s="12">
        <f>SUM(Q8:Q9)</f>
        <v>0</v>
      </c>
      <c r="R10" s="5"/>
      <c r="S10" s="12">
        <f>SUM(S8:S9)</f>
        <v>2492287272</v>
      </c>
    </row>
    <row r="11" spans="1:19" ht="24.75" thickTop="1" x14ac:dyDescent="0.55000000000000004"/>
    <row r="13" spans="1:19" x14ac:dyDescent="0.55000000000000004">
      <c r="O13" s="1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6"/>
  <sheetViews>
    <sheetView rightToLeft="1" topLeftCell="A5" workbookViewId="0">
      <selection activeCell="Q15" sqref="Q15"/>
    </sheetView>
  </sheetViews>
  <sheetFormatPr defaultRowHeight="24" x14ac:dyDescent="0.55000000000000004"/>
  <cols>
    <col min="1" max="1" width="31.42578125" style="5" bestFit="1" customWidth="1"/>
    <col min="2" max="2" width="1" style="5" customWidth="1"/>
    <col min="3" max="3" width="11.42578125" style="5" bestFit="1" customWidth="1"/>
    <col min="4" max="4" width="1" style="5" customWidth="1"/>
    <col min="5" max="5" width="19.140625" style="5" bestFit="1" customWidth="1"/>
    <col min="6" max="6" width="1" style="5" customWidth="1"/>
    <col min="7" max="7" width="19.140625" style="5" bestFit="1" customWidth="1"/>
    <col min="8" max="8" width="1" style="5" customWidth="1"/>
    <col min="9" max="9" width="34.5703125" style="5" bestFit="1" customWidth="1"/>
    <col min="10" max="10" width="1" style="5" customWidth="1"/>
    <col min="11" max="11" width="11.42578125" style="5" bestFit="1" customWidth="1"/>
    <col min="12" max="12" width="1" style="5" customWidth="1"/>
    <col min="13" max="13" width="19.140625" style="5" bestFit="1" customWidth="1"/>
    <col min="14" max="14" width="1" style="5" customWidth="1"/>
    <col min="15" max="15" width="19.140625" style="5" bestFit="1" customWidth="1"/>
    <col min="16" max="16" width="1" style="5" customWidth="1"/>
    <col min="17" max="17" width="34.5703125" style="5" bestFit="1" customWidth="1"/>
    <col min="18" max="18" width="1" style="5" customWidth="1"/>
    <col min="19" max="19" width="9.140625" style="5" customWidth="1"/>
    <col min="20" max="16384" width="9.140625" style="5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18" t="s">
        <v>3</v>
      </c>
      <c r="C6" s="19" t="s">
        <v>52</v>
      </c>
      <c r="D6" s="19" t="s">
        <v>52</v>
      </c>
      <c r="E6" s="19" t="s">
        <v>52</v>
      </c>
      <c r="F6" s="19" t="s">
        <v>52</v>
      </c>
      <c r="G6" s="19" t="s">
        <v>52</v>
      </c>
      <c r="H6" s="19" t="s">
        <v>52</v>
      </c>
      <c r="I6" s="19" t="s">
        <v>52</v>
      </c>
      <c r="K6" s="19" t="s">
        <v>53</v>
      </c>
      <c r="L6" s="19" t="s">
        <v>53</v>
      </c>
      <c r="M6" s="19" t="s">
        <v>53</v>
      </c>
      <c r="N6" s="19" t="s">
        <v>53</v>
      </c>
      <c r="O6" s="19" t="s">
        <v>53</v>
      </c>
      <c r="P6" s="19" t="s">
        <v>53</v>
      </c>
      <c r="Q6" s="19" t="s">
        <v>53</v>
      </c>
    </row>
    <row r="7" spans="1:17" ht="24.75" x14ac:dyDescent="0.55000000000000004">
      <c r="A7" s="19" t="s">
        <v>3</v>
      </c>
      <c r="C7" s="19" t="s">
        <v>7</v>
      </c>
      <c r="E7" s="19" t="s">
        <v>60</v>
      </c>
      <c r="G7" s="19" t="s">
        <v>61</v>
      </c>
      <c r="I7" s="19" t="s">
        <v>62</v>
      </c>
      <c r="K7" s="19" t="s">
        <v>7</v>
      </c>
      <c r="M7" s="19" t="s">
        <v>60</v>
      </c>
      <c r="O7" s="19" t="s">
        <v>61</v>
      </c>
      <c r="Q7" s="19" t="s">
        <v>62</v>
      </c>
    </row>
    <row r="8" spans="1:17" x14ac:dyDescent="0.55000000000000004">
      <c r="A8" s="5" t="s">
        <v>15</v>
      </c>
      <c r="C8" s="7">
        <v>1097900</v>
      </c>
      <c r="D8" s="7"/>
      <c r="E8" s="7">
        <v>1090496723062</v>
      </c>
      <c r="F8" s="7"/>
      <c r="G8" s="7">
        <v>1090266328250</v>
      </c>
      <c r="H8" s="7"/>
      <c r="I8" s="7">
        <f>E8-G8</f>
        <v>230394812</v>
      </c>
      <c r="J8" s="7"/>
      <c r="K8" s="7">
        <v>1097900</v>
      </c>
      <c r="L8" s="7"/>
      <c r="M8" s="7">
        <v>1090496723062</v>
      </c>
      <c r="N8" s="7"/>
      <c r="O8" s="7">
        <v>1196019027791</v>
      </c>
      <c r="P8" s="7"/>
      <c r="Q8" s="7">
        <f>M8-O8</f>
        <v>-105522304729</v>
      </c>
    </row>
    <row r="9" spans="1:17" x14ac:dyDescent="0.55000000000000004">
      <c r="A9" s="5" t="s">
        <v>17</v>
      </c>
      <c r="C9" s="7">
        <v>94600</v>
      </c>
      <c r="D9" s="7"/>
      <c r="E9" s="7">
        <v>94009341251</v>
      </c>
      <c r="F9" s="7"/>
      <c r="G9" s="7">
        <v>93074463607</v>
      </c>
      <c r="H9" s="7"/>
      <c r="I9" s="7">
        <f t="shared" ref="I9:I12" si="0">E9-G9</f>
        <v>934877644</v>
      </c>
      <c r="J9" s="7"/>
      <c r="K9" s="7">
        <v>94600</v>
      </c>
      <c r="L9" s="7"/>
      <c r="M9" s="7">
        <v>94009341251</v>
      </c>
      <c r="N9" s="7"/>
      <c r="O9" s="7">
        <v>102235488744</v>
      </c>
      <c r="P9" s="7"/>
      <c r="Q9" s="7">
        <f t="shared" ref="Q9:Q12" si="1">M9-O9</f>
        <v>-8226147493</v>
      </c>
    </row>
    <row r="10" spans="1:17" x14ac:dyDescent="0.55000000000000004">
      <c r="A10" s="5" t="s">
        <v>16</v>
      </c>
      <c r="C10" s="7">
        <v>668600</v>
      </c>
      <c r="D10" s="7"/>
      <c r="E10" s="7">
        <v>664058158412</v>
      </c>
      <c r="F10" s="7"/>
      <c r="G10" s="7">
        <v>662368317384</v>
      </c>
      <c r="H10" s="7"/>
      <c r="I10" s="7">
        <f t="shared" si="0"/>
        <v>1689841028</v>
      </c>
      <c r="J10" s="7"/>
      <c r="K10" s="7">
        <v>668600</v>
      </c>
      <c r="L10" s="7"/>
      <c r="M10" s="7">
        <v>664058158412</v>
      </c>
      <c r="N10" s="7"/>
      <c r="O10" s="7">
        <v>714064800000</v>
      </c>
      <c r="P10" s="7"/>
      <c r="Q10" s="7">
        <f t="shared" si="1"/>
        <v>-50006641588</v>
      </c>
    </row>
    <row r="11" spans="1:17" x14ac:dyDescent="0.55000000000000004">
      <c r="A11" s="5" t="s">
        <v>63</v>
      </c>
      <c r="C11" s="7">
        <v>18500</v>
      </c>
      <c r="D11" s="7"/>
      <c r="E11" s="7">
        <v>18108217290</v>
      </c>
      <c r="F11" s="7"/>
      <c r="G11" s="7">
        <v>18126713937</v>
      </c>
      <c r="H11" s="7"/>
      <c r="I11" s="7">
        <f t="shared" si="0"/>
        <v>-18496647</v>
      </c>
      <c r="J11" s="7"/>
      <c r="K11" s="7">
        <v>18500</v>
      </c>
      <c r="L11" s="7"/>
      <c r="M11" s="7">
        <v>18108217291</v>
      </c>
      <c r="N11" s="7"/>
      <c r="O11" s="7">
        <v>18256190465</v>
      </c>
      <c r="P11" s="7"/>
      <c r="Q11" s="7">
        <f t="shared" si="1"/>
        <v>-147973174</v>
      </c>
    </row>
    <row r="12" spans="1:17" x14ac:dyDescent="0.55000000000000004">
      <c r="A12" s="5" t="s">
        <v>27</v>
      </c>
      <c r="C12" s="7">
        <v>40000</v>
      </c>
      <c r="D12" s="7"/>
      <c r="E12" s="7">
        <v>35529559101</v>
      </c>
      <c r="F12" s="7"/>
      <c r="G12" s="7">
        <v>34789693225</v>
      </c>
      <c r="H12" s="7"/>
      <c r="I12" s="7">
        <f t="shared" si="0"/>
        <v>739865876</v>
      </c>
      <c r="J12" s="7"/>
      <c r="K12" s="7">
        <v>40000</v>
      </c>
      <c r="L12" s="7"/>
      <c r="M12" s="7">
        <v>35529559100</v>
      </c>
      <c r="N12" s="7"/>
      <c r="O12" s="7">
        <v>32586753066</v>
      </c>
      <c r="P12" s="7"/>
      <c r="Q12" s="7">
        <f t="shared" si="1"/>
        <v>2942806034</v>
      </c>
    </row>
    <row r="13" spans="1:17" ht="24.75" thickBot="1" x14ac:dyDescent="0.6">
      <c r="C13" s="7"/>
      <c r="D13" s="7"/>
      <c r="E13" s="8">
        <f>SUM(E8:E12)</f>
        <v>1902201999116</v>
      </c>
      <c r="F13" s="7"/>
      <c r="G13" s="8">
        <f>SUM(G8:G12)</f>
        <v>1898625516403</v>
      </c>
      <c r="H13" s="7"/>
      <c r="I13" s="8">
        <f>SUM(I8:I12)</f>
        <v>3576482713</v>
      </c>
      <c r="J13" s="7"/>
      <c r="K13" s="7"/>
      <c r="L13" s="7"/>
      <c r="M13" s="8">
        <f>SUM(M8:M12)</f>
        <v>1902201999116</v>
      </c>
      <c r="N13" s="7"/>
      <c r="O13" s="8">
        <f>SUM(O8:O12)</f>
        <v>2063162260066</v>
      </c>
      <c r="P13" s="7"/>
      <c r="Q13" s="8">
        <f>SUM(Q8:Q12)</f>
        <v>-160960260950</v>
      </c>
    </row>
    <row r="14" spans="1:17" ht="24.75" thickTop="1" x14ac:dyDescent="0.55000000000000004"/>
    <row r="15" spans="1:17" x14ac:dyDescent="0.55000000000000004">
      <c r="I15" s="7"/>
      <c r="Q15" s="7"/>
    </row>
    <row r="16" spans="1:17" x14ac:dyDescent="0.55000000000000004">
      <c r="I16" s="1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4"/>
  <sheetViews>
    <sheetView rightToLeft="1" topLeftCell="A2" workbookViewId="0">
      <selection activeCell="I15" sqref="I15"/>
    </sheetView>
  </sheetViews>
  <sheetFormatPr defaultRowHeight="24" x14ac:dyDescent="0.55000000000000004"/>
  <cols>
    <col min="1" max="1" width="30.7109375" style="5" bestFit="1" customWidth="1"/>
    <col min="2" max="2" width="1" style="5" customWidth="1"/>
    <col min="3" max="3" width="7.28515625" style="5" bestFit="1" customWidth="1"/>
    <col min="4" max="4" width="1" style="5" customWidth="1"/>
    <col min="5" max="5" width="16.7109375" style="5" bestFit="1" customWidth="1"/>
    <col min="6" max="6" width="1" style="5" customWidth="1"/>
    <col min="7" max="7" width="16.7109375" style="5" bestFit="1" customWidth="1"/>
    <col min="8" max="8" width="1" style="5" customWidth="1"/>
    <col min="9" max="9" width="29.5703125" style="5" bestFit="1" customWidth="1"/>
    <col min="10" max="10" width="1" style="5" customWidth="1"/>
    <col min="11" max="11" width="9.7109375" style="5" bestFit="1" customWidth="1"/>
    <col min="12" max="12" width="1" style="5" customWidth="1"/>
    <col min="13" max="13" width="18.42578125" style="5" bestFit="1" customWidth="1"/>
    <col min="14" max="14" width="1" style="5" customWidth="1"/>
    <col min="15" max="15" width="19.140625" style="5" bestFit="1" customWidth="1"/>
    <col min="16" max="16" width="1" style="5" customWidth="1"/>
    <col min="17" max="17" width="29.5703125" style="5" bestFit="1" customWidth="1"/>
    <col min="18" max="18" width="1" style="5" customWidth="1"/>
    <col min="19" max="19" width="9.140625" style="5" customWidth="1"/>
    <col min="20" max="16384" width="9.140625" style="5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18" t="s">
        <v>3</v>
      </c>
      <c r="C6" s="19" t="s">
        <v>52</v>
      </c>
      <c r="D6" s="19" t="s">
        <v>52</v>
      </c>
      <c r="E6" s="19" t="s">
        <v>52</v>
      </c>
      <c r="F6" s="19" t="s">
        <v>52</v>
      </c>
      <c r="G6" s="19" t="s">
        <v>52</v>
      </c>
      <c r="H6" s="19" t="s">
        <v>52</v>
      </c>
      <c r="I6" s="19" t="s">
        <v>52</v>
      </c>
      <c r="K6" s="19" t="s">
        <v>53</v>
      </c>
      <c r="L6" s="19" t="s">
        <v>53</v>
      </c>
      <c r="M6" s="19" t="s">
        <v>53</v>
      </c>
      <c r="N6" s="19" t="s">
        <v>53</v>
      </c>
      <c r="O6" s="19" t="s">
        <v>53</v>
      </c>
      <c r="P6" s="19" t="s">
        <v>53</v>
      </c>
      <c r="Q6" s="19" t="s">
        <v>53</v>
      </c>
    </row>
    <row r="7" spans="1:17" ht="24.75" x14ac:dyDescent="0.55000000000000004">
      <c r="A7" s="19" t="s">
        <v>3</v>
      </c>
      <c r="C7" s="19" t="s">
        <v>7</v>
      </c>
      <c r="E7" s="19" t="s">
        <v>60</v>
      </c>
      <c r="G7" s="19" t="s">
        <v>61</v>
      </c>
      <c r="I7" s="19" t="s">
        <v>64</v>
      </c>
      <c r="K7" s="19" t="s">
        <v>7</v>
      </c>
      <c r="M7" s="19" t="s">
        <v>60</v>
      </c>
      <c r="O7" s="19" t="s">
        <v>61</v>
      </c>
      <c r="Q7" s="19" t="s">
        <v>64</v>
      </c>
    </row>
    <row r="8" spans="1:17" x14ac:dyDescent="0.55000000000000004">
      <c r="A8" s="5" t="s">
        <v>16</v>
      </c>
      <c r="C8" s="11">
        <v>9500</v>
      </c>
      <c r="E8" s="7">
        <v>9186969159</v>
      </c>
      <c r="F8" s="7"/>
      <c r="G8" s="7">
        <v>10146000000</v>
      </c>
      <c r="H8" s="7"/>
      <c r="I8" s="7">
        <f>E8-G8</f>
        <v>-959030841</v>
      </c>
      <c r="J8" s="7"/>
      <c r="K8" s="7">
        <v>23500</v>
      </c>
      <c r="L8" s="7"/>
      <c r="M8" s="7">
        <v>24105092629</v>
      </c>
      <c r="N8" s="7"/>
      <c r="O8" s="7">
        <v>25098000000</v>
      </c>
      <c r="P8" s="7"/>
      <c r="Q8" s="7">
        <f>M8-O8</f>
        <v>-992907371</v>
      </c>
    </row>
    <row r="9" spans="1:17" x14ac:dyDescent="0.55000000000000004">
      <c r="A9" s="5" t="s">
        <v>15</v>
      </c>
      <c r="C9" s="11">
        <v>18400</v>
      </c>
      <c r="E9" s="7">
        <v>17877928545</v>
      </c>
      <c r="F9" s="7"/>
      <c r="G9" s="7">
        <v>20045440650</v>
      </c>
      <c r="H9" s="7"/>
      <c r="I9" s="7">
        <f t="shared" ref="I9:I12" si="0">E9-G9</f>
        <v>-2167512105</v>
      </c>
      <c r="J9" s="7"/>
      <c r="K9" s="7">
        <v>307400</v>
      </c>
      <c r="L9" s="7"/>
      <c r="M9" s="7">
        <v>374991472931</v>
      </c>
      <c r="N9" s="7"/>
      <c r="O9" s="7">
        <v>334900422582</v>
      </c>
      <c r="P9" s="7"/>
      <c r="Q9" s="7">
        <f t="shared" ref="Q9:Q12" si="1">M9-O9</f>
        <v>40091050349</v>
      </c>
    </row>
    <row r="10" spans="1:17" x14ac:dyDescent="0.55000000000000004">
      <c r="A10" s="5" t="s">
        <v>17</v>
      </c>
      <c r="C10" s="11">
        <v>9200</v>
      </c>
      <c r="E10" s="7">
        <v>8839636358</v>
      </c>
      <c r="F10" s="7"/>
      <c r="G10" s="7">
        <v>9941627115</v>
      </c>
      <c r="H10" s="7"/>
      <c r="I10" s="7">
        <f t="shared" si="0"/>
        <v>-1101990757</v>
      </c>
      <c r="J10" s="7"/>
      <c r="K10" s="7">
        <v>185200</v>
      </c>
      <c r="L10" s="7"/>
      <c r="M10" s="7">
        <v>221422123582</v>
      </c>
      <c r="N10" s="7"/>
      <c r="O10" s="7">
        <v>200139308804</v>
      </c>
      <c r="P10" s="7"/>
      <c r="Q10" s="7">
        <f t="shared" si="1"/>
        <v>21282814778</v>
      </c>
    </row>
    <row r="11" spans="1:17" x14ac:dyDescent="0.55000000000000004">
      <c r="A11" s="5" t="s">
        <v>65</v>
      </c>
      <c r="C11" s="11">
        <v>0</v>
      </c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857300</v>
      </c>
      <c r="L11" s="7"/>
      <c r="M11" s="7">
        <v>940690932968</v>
      </c>
      <c r="N11" s="7"/>
      <c r="O11" s="7">
        <v>924731360618</v>
      </c>
      <c r="P11" s="7"/>
      <c r="Q11" s="7">
        <f t="shared" si="1"/>
        <v>15959572350</v>
      </c>
    </row>
    <row r="12" spans="1:17" x14ac:dyDescent="0.55000000000000004">
      <c r="A12" s="5" t="s">
        <v>66</v>
      </c>
      <c r="C12" s="11">
        <v>0</v>
      </c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30100</v>
      </c>
      <c r="L12" s="7"/>
      <c r="M12" s="7">
        <v>30100000000</v>
      </c>
      <c r="N12" s="7"/>
      <c r="O12" s="7">
        <v>29315125770</v>
      </c>
      <c r="P12" s="7"/>
      <c r="Q12" s="7">
        <f t="shared" si="1"/>
        <v>784874230</v>
      </c>
    </row>
    <row r="13" spans="1:17" ht="24.75" thickBot="1" x14ac:dyDescent="0.6">
      <c r="E13" s="12">
        <f>SUM(E8:E12)</f>
        <v>35904534062</v>
      </c>
      <c r="G13" s="12">
        <f>SUM(G8:G12)</f>
        <v>40133067765</v>
      </c>
      <c r="I13" s="8">
        <f>SUM(I8:I12)</f>
        <v>-4228533703</v>
      </c>
      <c r="M13" s="12">
        <f>SUM(M8:M12)</f>
        <v>1591309622110</v>
      </c>
      <c r="O13" s="12">
        <f>SUM(O8:O12)</f>
        <v>1514184217774</v>
      </c>
      <c r="Q13" s="12">
        <f>SUM(Q8:Q12)</f>
        <v>77125404336</v>
      </c>
    </row>
    <row r="14" spans="1:17" ht="24.75" thickTop="1" x14ac:dyDescent="0.55000000000000004">
      <c r="I14" s="11"/>
      <c r="Q14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5"/>
  <sheetViews>
    <sheetView rightToLeft="1" topLeftCell="A2" workbookViewId="0">
      <selection activeCell="F14" sqref="A14:XFD14"/>
    </sheetView>
  </sheetViews>
  <sheetFormatPr defaultRowHeight="24" x14ac:dyDescent="0.55000000000000004"/>
  <cols>
    <col min="1" max="1" width="30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23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18" t="s">
        <v>3</v>
      </c>
      <c r="C6" s="19" t="s">
        <v>52</v>
      </c>
      <c r="D6" s="19" t="s">
        <v>52</v>
      </c>
      <c r="E6" s="19" t="s">
        <v>52</v>
      </c>
      <c r="F6" s="19" t="s">
        <v>52</v>
      </c>
      <c r="G6" s="19" t="s">
        <v>52</v>
      </c>
      <c r="H6" s="19" t="s">
        <v>52</v>
      </c>
      <c r="I6" s="19" t="s">
        <v>52</v>
      </c>
      <c r="J6" s="19" t="s">
        <v>52</v>
      </c>
      <c r="K6" s="19" t="s">
        <v>52</v>
      </c>
      <c r="M6" s="19" t="s">
        <v>53</v>
      </c>
      <c r="N6" s="19" t="s">
        <v>53</v>
      </c>
      <c r="O6" s="19" t="s">
        <v>53</v>
      </c>
      <c r="P6" s="19" t="s">
        <v>53</v>
      </c>
      <c r="Q6" s="19" t="s">
        <v>53</v>
      </c>
      <c r="R6" s="19" t="s">
        <v>53</v>
      </c>
      <c r="S6" s="19" t="s">
        <v>53</v>
      </c>
      <c r="T6" s="19" t="s">
        <v>53</v>
      </c>
      <c r="U6" s="19" t="s">
        <v>53</v>
      </c>
    </row>
    <row r="7" spans="1:21" ht="24.75" x14ac:dyDescent="0.55000000000000004">
      <c r="A7" s="19" t="s">
        <v>3</v>
      </c>
      <c r="C7" s="19" t="s">
        <v>67</v>
      </c>
      <c r="E7" s="19" t="s">
        <v>68</v>
      </c>
      <c r="G7" s="19" t="s">
        <v>69</v>
      </c>
      <c r="I7" s="19" t="s">
        <v>40</v>
      </c>
      <c r="K7" s="19" t="s">
        <v>70</v>
      </c>
      <c r="M7" s="19" t="s">
        <v>67</v>
      </c>
      <c r="O7" s="19" t="s">
        <v>68</v>
      </c>
      <c r="Q7" s="19" t="s">
        <v>69</v>
      </c>
      <c r="S7" s="19" t="s">
        <v>40</v>
      </c>
      <c r="U7" s="19" t="s">
        <v>70</v>
      </c>
    </row>
    <row r="8" spans="1:21" x14ac:dyDescent="0.55000000000000004">
      <c r="A8" s="1" t="s">
        <v>16</v>
      </c>
      <c r="C8" s="7">
        <v>0</v>
      </c>
      <c r="D8" s="7"/>
      <c r="E8" s="7">
        <v>1689841028</v>
      </c>
      <c r="F8" s="7"/>
      <c r="G8" s="7">
        <v>-959030841</v>
      </c>
      <c r="H8" s="7"/>
      <c r="I8" s="7">
        <f>E8+G8</f>
        <v>730810187</v>
      </c>
      <c r="J8" s="7"/>
      <c r="K8" s="9">
        <f>I8/$I$12</f>
        <v>-0.5321096754583311</v>
      </c>
      <c r="L8" s="7"/>
      <c r="M8" s="7">
        <v>0</v>
      </c>
      <c r="N8" s="7"/>
      <c r="O8" s="7">
        <v>-50006641587</v>
      </c>
      <c r="P8" s="7"/>
      <c r="Q8" s="7">
        <v>-992907371</v>
      </c>
      <c r="R8" s="7"/>
      <c r="S8" s="7">
        <f>O8+Q8</f>
        <v>-50999548958</v>
      </c>
      <c r="T8" s="7"/>
      <c r="U8" s="9">
        <f>S8/$S$12</f>
        <v>0.58342164963143683</v>
      </c>
    </row>
    <row r="9" spans="1:21" x14ac:dyDescent="0.55000000000000004">
      <c r="A9" s="1" t="s">
        <v>15</v>
      </c>
      <c r="C9" s="7">
        <v>0</v>
      </c>
      <c r="D9" s="7"/>
      <c r="E9" s="7">
        <v>230394813</v>
      </c>
      <c r="F9" s="7"/>
      <c r="G9" s="7">
        <v>-2167512105</v>
      </c>
      <c r="H9" s="7"/>
      <c r="I9" s="7">
        <f t="shared" ref="I9:I11" si="0">E9+G9</f>
        <v>-1937117292</v>
      </c>
      <c r="J9" s="7"/>
      <c r="K9" s="9">
        <f t="shared" ref="K9:K11" si="1">I9/$I$12</f>
        <v>1.4104330671718472</v>
      </c>
      <c r="L9" s="7"/>
      <c r="M9" s="7">
        <v>0</v>
      </c>
      <c r="N9" s="7"/>
      <c r="O9" s="7">
        <v>-105522304729</v>
      </c>
      <c r="P9" s="7"/>
      <c r="Q9" s="7">
        <v>40091050349</v>
      </c>
      <c r="R9" s="7"/>
      <c r="S9" s="7">
        <f t="shared" ref="S9:S10" si="2">O9+Q9</f>
        <v>-65431254380</v>
      </c>
      <c r="T9" s="7"/>
      <c r="U9" s="9">
        <f>S9/$S$12</f>
        <v>0.74851662706412314</v>
      </c>
    </row>
    <row r="10" spans="1:21" x14ac:dyDescent="0.55000000000000004">
      <c r="A10" s="1" t="s">
        <v>17</v>
      </c>
      <c r="C10" s="7">
        <v>0</v>
      </c>
      <c r="D10" s="7"/>
      <c r="E10" s="7">
        <v>934877643</v>
      </c>
      <c r="F10" s="7"/>
      <c r="G10" s="7">
        <v>-1101990757</v>
      </c>
      <c r="H10" s="7"/>
      <c r="I10" s="7">
        <f t="shared" si="0"/>
        <v>-167113114</v>
      </c>
      <c r="J10" s="7"/>
      <c r="K10" s="9">
        <f t="shared" si="1"/>
        <v>0.12167660828648395</v>
      </c>
      <c r="L10" s="7"/>
      <c r="M10" s="7">
        <v>0</v>
      </c>
      <c r="N10" s="7"/>
      <c r="O10" s="7">
        <v>-8226147494</v>
      </c>
      <c r="P10" s="7"/>
      <c r="Q10" s="7">
        <v>21282814778</v>
      </c>
      <c r="R10" s="7"/>
      <c r="S10" s="7">
        <f t="shared" si="2"/>
        <v>13056667284</v>
      </c>
      <c r="T10" s="7"/>
      <c r="U10" s="9">
        <f>S10/$S$12</f>
        <v>-0.1493648967718012</v>
      </c>
    </row>
    <row r="11" spans="1:21" x14ac:dyDescent="0.55000000000000004">
      <c r="A11" s="1" t="s">
        <v>65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9">
        <f t="shared" si="1"/>
        <v>0</v>
      </c>
      <c r="L11" s="7"/>
      <c r="M11" s="7">
        <v>0</v>
      </c>
      <c r="N11" s="7"/>
      <c r="O11" s="7">
        <v>0</v>
      </c>
      <c r="P11" s="7"/>
      <c r="Q11" s="7">
        <v>15959572350</v>
      </c>
      <c r="R11" s="7"/>
      <c r="S11" s="7">
        <f>O11+Q11</f>
        <v>15959572350</v>
      </c>
      <c r="T11" s="7"/>
      <c r="U11" s="9">
        <f>S11/$S$12</f>
        <v>-0.18257337992375872</v>
      </c>
    </row>
    <row r="12" spans="1:21" ht="24.75" thickBot="1" x14ac:dyDescent="0.6">
      <c r="C12" s="8">
        <f>SUM(C8:C11)</f>
        <v>0</v>
      </c>
      <c r="D12" s="7"/>
      <c r="E12" s="8">
        <f>SUM(E8:E11)</f>
        <v>2855113484</v>
      </c>
      <c r="F12" s="7"/>
      <c r="G12" s="8">
        <f>SUM(G8:G11)</f>
        <v>-4228533703</v>
      </c>
      <c r="H12" s="7"/>
      <c r="I12" s="8">
        <f>SUM(I8:I11)</f>
        <v>-1373420219</v>
      </c>
      <c r="J12" s="7"/>
      <c r="K12" s="10">
        <f>SUM(K8:K11)</f>
        <v>1</v>
      </c>
      <c r="L12" s="7"/>
      <c r="M12" s="8">
        <f>SUM(M8:M11)</f>
        <v>0</v>
      </c>
      <c r="N12" s="7"/>
      <c r="O12" s="8">
        <f>SUM(O8:O11)</f>
        <v>-163755093810</v>
      </c>
      <c r="P12" s="7"/>
      <c r="Q12" s="8">
        <f>SUM(Q8:Q11)</f>
        <v>76340530106</v>
      </c>
      <c r="R12" s="7"/>
      <c r="S12" s="8">
        <f>SUM(S8:S11)</f>
        <v>-87414563704</v>
      </c>
      <c r="T12" s="7"/>
      <c r="U12" s="10">
        <f>SUM(U8:U11)</f>
        <v>1</v>
      </c>
    </row>
    <row r="13" spans="1:21" ht="24.75" thickTop="1" x14ac:dyDescent="0.55000000000000004">
      <c r="I13" s="6"/>
    </row>
    <row r="14" spans="1:21" x14ac:dyDescent="0.55000000000000004">
      <c r="E14" s="7"/>
      <c r="G14" s="16"/>
      <c r="I14" s="16"/>
      <c r="S14" s="6"/>
    </row>
    <row r="15" spans="1:21" x14ac:dyDescent="0.55000000000000004">
      <c r="O15" s="7"/>
      <c r="Q15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2021-05-25T05:59:18Z</dcterms:created>
  <dcterms:modified xsi:type="dcterms:W3CDTF">2021-05-31T11:00:39Z</dcterms:modified>
</cp:coreProperties>
</file>