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تارنما\"/>
    </mc:Choice>
  </mc:AlternateContent>
  <xr:revisionPtr revIDLastSave="0" documentId="13_ncr:1_{C3045604-5A31-41D3-BEAC-5EC532B20BBD}" xr6:coauthVersionLast="46" xr6:coauthVersionMax="46" xr10:uidLastSave="{00000000-0000-0000-0000-000000000000}"/>
  <bookViews>
    <workbookView xWindow="-120" yWindow="-120" windowWidth="29040" windowHeight="15840" tabRatio="79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</sheets>
  <calcPr calcId="191029"/>
</workbook>
</file>

<file path=xl/calcChain.xml><?xml version="1.0" encoding="utf-8"?>
<calcChain xmlns="http://schemas.openxmlformats.org/spreadsheetml/2006/main">
  <c r="I11" i="12" l="1"/>
  <c r="I9" i="12"/>
  <c r="I10" i="12"/>
  <c r="I8" i="12"/>
  <c r="S9" i="11"/>
  <c r="S10" i="11"/>
  <c r="S8" i="11"/>
  <c r="I9" i="11"/>
  <c r="I10" i="11"/>
  <c r="I8" i="11"/>
  <c r="K8" i="11" s="1"/>
  <c r="E12" i="1"/>
  <c r="G12" i="1"/>
  <c r="E10" i="9"/>
  <c r="Y12" i="1"/>
  <c r="AK11" i="3"/>
  <c r="S11" i="6"/>
  <c r="Q10" i="7"/>
  <c r="K10" i="7"/>
  <c r="M10" i="7"/>
  <c r="O10" i="7"/>
  <c r="E9" i="13"/>
  <c r="I9" i="13"/>
  <c r="C10" i="14"/>
  <c r="C11" i="15"/>
  <c r="E9" i="15" s="1"/>
  <c r="G11" i="15"/>
  <c r="E7" i="15"/>
  <c r="E10" i="14"/>
  <c r="K8" i="13"/>
  <c r="K9" i="13" s="1"/>
  <c r="G8" i="13"/>
  <c r="G9" i="13" s="1"/>
  <c r="Q11" i="12"/>
  <c r="O11" i="12"/>
  <c r="M11" i="12"/>
  <c r="K11" i="12"/>
  <c r="G11" i="12"/>
  <c r="E11" i="12"/>
  <c r="C11" i="12"/>
  <c r="C11" i="11"/>
  <c r="E11" i="11"/>
  <c r="G11" i="11"/>
  <c r="I11" i="11"/>
  <c r="K10" i="11" s="1"/>
  <c r="O11" i="11"/>
  <c r="Q11" i="11"/>
  <c r="S11" i="11"/>
  <c r="U9" i="11" s="1"/>
  <c r="M11" i="11"/>
  <c r="E12" i="10"/>
  <c r="G12" i="10"/>
  <c r="I12" i="10"/>
  <c r="M12" i="10"/>
  <c r="O12" i="10"/>
  <c r="Q12" i="10"/>
  <c r="D14" i="9"/>
  <c r="G13" i="9"/>
  <c r="I13" i="9"/>
  <c r="M13" i="9"/>
  <c r="O13" i="9"/>
  <c r="Q13" i="9"/>
  <c r="I10" i="7"/>
  <c r="S10" i="7"/>
  <c r="K11" i="6"/>
  <c r="L11" i="6"/>
  <c r="M11" i="6"/>
  <c r="N11" i="6"/>
  <c r="O11" i="6"/>
  <c r="P11" i="6"/>
  <c r="Q11" i="6"/>
  <c r="R11" i="6"/>
  <c r="S11" i="3"/>
  <c r="AI11" i="3"/>
  <c r="AG11" i="3"/>
  <c r="AA11" i="3"/>
  <c r="W11" i="3"/>
  <c r="Q11" i="3"/>
  <c r="W12" i="1"/>
  <c r="U12" i="1"/>
  <c r="O12" i="1"/>
  <c r="K12" i="1"/>
  <c r="E8" i="15" l="1"/>
  <c r="E10" i="15"/>
  <c r="E11" i="15" s="1"/>
  <c r="U8" i="11"/>
  <c r="K9" i="11"/>
  <c r="K11" i="11" s="1"/>
  <c r="E13" i="9"/>
  <c r="U10" i="11"/>
  <c r="U11" i="11" s="1"/>
</calcChain>
</file>

<file path=xl/sharedStrings.xml><?xml version="1.0" encoding="utf-8"?>
<sst xmlns="http://schemas.openxmlformats.org/spreadsheetml/2006/main" count="390" uniqueCount="89">
  <si>
    <t>صندوق سرمایه‌گذاری در اوراق بهادار مبتنی بر سکه طلای مفید</t>
  </si>
  <si>
    <t>صورت وضعیت پورتفوی</t>
  </si>
  <si>
    <t>برای ماه منتهی به 1399/11/30</t>
  </si>
  <si>
    <t>نام شرکت</t>
  </si>
  <si>
    <t>1399/10/30</t>
  </si>
  <si>
    <t>تغییرات طی دوره</t>
  </si>
  <si>
    <t>1399/11/30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</si>
  <si>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</si>
  <si>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</si>
  <si>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</si>
  <si>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</si>
  <si>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</si>
  <si>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</si>
  <si>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</si>
  <si>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</si>
  <si>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سکه تمام بهارتحویل1روزه صادرات</t>
  </si>
  <si>
    <t>سکه تمام بهارتحویلی 1روزه رفاه</t>
  </si>
  <si>
    <t>سکه تمام بهارتحویلی1روزه سامان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</si>
  <si>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</si>
  <si>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</si>
  <si>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</si>
  <si>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</si>
  <si>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</si>
  <si>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</si>
  <si>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</si>
  <si>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</si>
  <si>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</si>
  <si>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اسنادخزانه-م11بودجه98-001013</t>
  </si>
  <si>
    <t>بله</t>
  </si>
  <si>
    <t>1398/07/09</t>
  </si>
  <si>
    <t>1400/10/13</t>
  </si>
  <si>
    <t>صكوك اجاره مخابرات-3 ماهه 16%</t>
  </si>
  <si>
    <t>1397/02/30</t>
  </si>
  <si>
    <t>1401/02/30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</si>
  <si>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</si>
  <si>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</si>
  <si>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</si>
  <si>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</si>
  <si>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</si>
  <si>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</si>
  <si>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</si>
  <si>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</si>
  <si>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</si>
  <si>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</si>
  <si>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8397235391</t>
  </si>
  <si>
    <t>سپرده کوتاه مدت</t>
  </si>
  <si>
    <t>1397/03/19</t>
  </si>
  <si>
    <t>8568490232</t>
  </si>
  <si>
    <t>قرض الحسنه</t>
  </si>
  <si>
    <t>1397/11/10</t>
  </si>
  <si>
    <t>بانک پاسارگاد هفت تیر</t>
  </si>
  <si>
    <t>207-8100-16622166-1</t>
  </si>
  <si>
    <t>1399/07/05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</si>
  <si>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</si>
  <si>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</si>
  <si>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</si>
  <si>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</si>
  <si>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</si>
  <si>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</si>
  <si>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</si>
  <si>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</si>
  <si>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</si>
  <si>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</si>
  <si>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</si>
  <si>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</si>
  <si>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</si>
  <si>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صکوک اجاره مخابرات-3 ماهه 16%</t>
  </si>
  <si>
    <t>سود و زیان ناشی از فروش</t>
  </si>
  <si>
    <t>اسنادخزانه-م3بودجه97-990721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</si>
  <si>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</si>
  <si>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</si>
  <si>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</si>
  <si>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</si>
  <si>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</si>
  <si>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</si>
  <si>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</si>
  <si>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</si>
  <si>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</si>
  <si>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</si>
  <si>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</si>
  <si>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</si>
  <si>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</si>
  <si>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</si>
  <si>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</si>
  <si>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1399/11/01</t>
  </si>
  <si>
    <t>از ابتدای سال مالی</t>
  </si>
  <si>
    <t>تا پایان ماه</t>
  </si>
  <si>
    <t>سایر درآمدهای های تنزیل سود سهام</t>
  </si>
  <si>
    <t>سایر درآمد ها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</si>
</sst>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name val="Calibri"/>
    </font>
    <font>
      <sz val="11"/>
      <name val="Calibri"/>
      <family val="2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37" fontId="2" fillId="0" borderId="0" xfId="0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43" fontId="2" fillId="0" borderId="0" xfId="0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496305</xdr:colOff>
      <xdr:row>39</xdr:row>
      <xdr:rowOff>10563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4F2A304-2124-4C35-B4CE-CDEB1796B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484495" y="0"/>
          <a:ext cx="7201905" cy="7440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913AD-E61C-4C07-BB64-23F78D8DBBD6}">
  <dimension ref="A1"/>
  <sheetViews>
    <sheetView rightToLeft="1" tabSelected="1" view="pageBreakPreview" zoomScaleNormal="100" zoomScaleSheetLayoutView="100" workbookViewId="0"/>
  </sheetViews>
  <sheetFormatPr defaultRowHeight="15"/>
  <sheetData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4"/>
  <sheetViews>
    <sheetView rightToLeft="1" topLeftCell="A2" workbookViewId="0">
      <selection activeCell="Q21" sqref="Q21"/>
    </sheetView>
  </sheetViews>
  <sheetFormatPr defaultRowHeight="21.75"/>
  <cols>
    <col min="1" max="1" width="28.7109375" style="1" bestFit="1" customWidth="1"/>
    <col min="2" max="2" width="1" style="1" customWidth="1"/>
    <col min="3" max="3" width="16.140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2.5703125" style="1" bestFit="1" customWidth="1"/>
    <col min="8" max="8" width="1" style="1" customWidth="1"/>
    <col min="9" max="9" width="13.140625" style="1" bestFit="1" customWidth="1"/>
    <col min="10" max="10" width="1" style="1" customWidth="1"/>
    <col min="11" max="11" width="16.140625" style="1" bestFit="1" customWidth="1"/>
    <col min="12" max="12" width="1" style="1" customWidth="1"/>
    <col min="13" max="13" width="17.28515625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2.5">
      <c r="A3" s="18" t="s">
        <v>53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2.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2.5">
      <c r="A6" s="16" t="s">
        <v>57</v>
      </c>
      <c r="C6" s="17" t="s">
        <v>55</v>
      </c>
      <c r="D6" s="17" t="s">
        <v>55</v>
      </c>
      <c r="E6" s="17" t="s">
        <v>55</v>
      </c>
      <c r="F6" s="17" t="s">
        <v>55</v>
      </c>
      <c r="G6" s="17" t="s">
        <v>55</v>
      </c>
      <c r="H6" s="17" t="s">
        <v>55</v>
      </c>
      <c r="I6" s="17" t="s">
        <v>55</v>
      </c>
      <c r="K6" s="17" t="s">
        <v>56</v>
      </c>
      <c r="L6" s="17" t="s">
        <v>56</v>
      </c>
      <c r="M6" s="17" t="s">
        <v>56</v>
      </c>
      <c r="N6" s="17" t="s">
        <v>56</v>
      </c>
      <c r="O6" s="17" t="s">
        <v>56</v>
      </c>
      <c r="P6" s="17" t="s">
        <v>56</v>
      </c>
      <c r="Q6" s="17" t="s">
        <v>56</v>
      </c>
    </row>
    <row r="7" spans="1:17" ht="22.5">
      <c r="A7" s="17" t="s">
        <v>57</v>
      </c>
      <c r="C7" s="17" t="s">
        <v>73</v>
      </c>
      <c r="E7" s="17" t="s">
        <v>70</v>
      </c>
      <c r="G7" s="17" t="s">
        <v>71</v>
      </c>
      <c r="I7" s="17" t="s">
        <v>74</v>
      </c>
      <c r="K7" s="17" t="s">
        <v>73</v>
      </c>
      <c r="M7" s="17" t="s">
        <v>70</v>
      </c>
      <c r="O7" s="17" t="s">
        <v>71</v>
      </c>
      <c r="Q7" s="17" t="s">
        <v>74</v>
      </c>
    </row>
    <row r="8" spans="1:17">
      <c r="A8" s="1" t="s">
        <v>68</v>
      </c>
      <c r="C8" s="3">
        <v>0</v>
      </c>
      <c r="E8" s="3">
        <v>0</v>
      </c>
      <c r="G8" s="3">
        <v>0</v>
      </c>
      <c r="I8" s="3">
        <f>C8+E8+G8</f>
        <v>0</v>
      </c>
      <c r="K8" s="3">
        <v>0</v>
      </c>
      <c r="M8" s="3">
        <v>0</v>
      </c>
      <c r="O8" s="3">
        <v>784874230</v>
      </c>
      <c r="Q8" s="3">
        <v>784874230</v>
      </c>
    </row>
    <row r="9" spans="1:17">
      <c r="A9" s="1" t="s">
        <v>31</v>
      </c>
      <c r="C9" s="3">
        <v>249165594</v>
      </c>
      <c r="E9" s="6">
        <v>-277449703</v>
      </c>
      <c r="G9" s="3">
        <v>0</v>
      </c>
      <c r="I9" s="6">
        <f t="shared" ref="I9:I10" si="0">C9+E9+G9</f>
        <v>-28284109</v>
      </c>
      <c r="J9" s="6"/>
      <c r="K9" s="6">
        <v>1469114474</v>
      </c>
      <c r="L9" s="6"/>
      <c r="M9" s="6">
        <v>-36993293</v>
      </c>
      <c r="N9" s="6"/>
      <c r="O9" s="6">
        <v>0</v>
      </c>
      <c r="P9" s="6"/>
      <c r="Q9" s="6">
        <v>1432121181</v>
      </c>
    </row>
    <row r="10" spans="1:17">
      <c r="A10" s="1" t="s">
        <v>27</v>
      </c>
      <c r="C10" s="3">
        <v>0</v>
      </c>
      <c r="E10" s="3">
        <v>228718538</v>
      </c>
      <c r="G10" s="3">
        <v>0</v>
      </c>
      <c r="I10" s="3">
        <f t="shared" si="0"/>
        <v>228718538</v>
      </c>
      <c r="J10" s="6"/>
      <c r="K10" s="6">
        <v>0</v>
      </c>
      <c r="L10" s="6"/>
      <c r="M10" s="6">
        <v>1327098934</v>
      </c>
      <c r="N10" s="6"/>
      <c r="O10" s="6">
        <v>0</v>
      </c>
      <c r="P10" s="6"/>
      <c r="Q10" s="6">
        <v>1327098934</v>
      </c>
    </row>
    <row r="11" spans="1:17" ht="22.5" thickBot="1">
      <c r="C11" s="4">
        <f>SUM(C8:C10)</f>
        <v>249165594</v>
      </c>
      <c r="E11" s="12">
        <f>SUM(E8:E10)</f>
        <v>-48731165</v>
      </c>
      <c r="G11" s="4">
        <f>SUM(G8:G10)</f>
        <v>0</v>
      </c>
      <c r="I11" s="4">
        <f>SUM(I8:I10)</f>
        <v>200434429</v>
      </c>
      <c r="K11" s="4">
        <f>SUM(K8:K10)</f>
        <v>1469114474</v>
      </c>
      <c r="M11" s="4">
        <f>SUM(M8:M10)</f>
        <v>1290105641</v>
      </c>
      <c r="O11" s="4">
        <f>SUM(O8:O10)</f>
        <v>784874230</v>
      </c>
      <c r="Q11" s="4">
        <f>SUM(Q8:Q10)</f>
        <v>3544094345</v>
      </c>
    </row>
    <row r="12" spans="1:17" ht="22.5" thickTop="1"/>
    <row r="13" spans="1:17">
      <c r="O13" s="3"/>
    </row>
    <row r="14" spans="1:17">
      <c r="I14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0"/>
  <sheetViews>
    <sheetView rightToLeft="1" workbookViewId="0">
      <selection activeCell="N16" sqref="N16"/>
    </sheetView>
  </sheetViews>
  <sheetFormatPr defaultRowHeight="21.75"/>
  <cols>
    <col min="1" max="1" width="28.7109375" style="1" bestFit="1" customWidth="1"/>
    <col min="2" max="2" width="1" style="1" customWidth="1"/>
    <col min="3" max="3" width="13.85546875" style="1" bestFit="1" customWidth="1"/>
    <col min="4" max="4" width="1" style="1" customWidth="1"/>
    <col min="5" max="5" width="31.5703125" style="1" bestFit="1" customWidth="1"/>
    <col min="6" max="6" width="1" style="1" customWidth="1"/>
    <col min="7" max="7" width="27.42578125" style="1" bestFit="1" customWidth="1"/>
    <col min="8" max="8" width="1" style="1" customWidth="1"/>
    <col min="9" max="9" width="31.5703125" style="1" bestFit="1" customWidth="1"/>
    <col min="10" max="10" width="1" style="1" customWidth="1"/>
    <col min="11" max="11" width="27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2.5">
      <c r="A3" s="18" t="s">
        <v>53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2.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6" spans="1:11" ht="22.5">
      <c r="A6" s="17" t="s">
        <v>75</v>
      </c>
      <c r="B6" s="17" t="s">
        <v>75</v>
      </c>
      <c r="C6" s="17" t="s">
        <v>75</v>
      </c>
      <c r="E6" s="17" t="s">
        <v>55</v>
      </c>
      <c r="F6" s="17" t="s">
        <v>55</v>
      </c>
      <c r="G6" s="17" t="s">
        <v>55</v>
      </c>
      <c r="I6" s="17" t="s">
        <v>56</v>
      </c>
      <c r="J6" s="17" t="s">
        <v>56</v>
      </c>
      <c r="K6" s="17" t="s">
        <v>56</v>
      </c>
    </row>
    <row r="7" spans="1:11" ht="22.5">
      <c r="A7" s="17" t="s">
        <v>76</v>
      </c>
      <c r="C7" s="17" t="s">
        <v>37</v>
      </c>
      <c r="E7" s="17" t="s">
        <v>77</v>
      </c>
      <c r="G7" s="17" t="s">
        <v>78</v>
      </c>
      <c r="I7" s="17" t="s">
        <v>77</v>
      </c>
      <c r="K7" s="17" t="s">
        <v>78</v>
      </c>
    </row>
    <row r="8" spans="1:11">
      <c r="A8" s="1" t="s">
        <v>43</v>
      </c>
      <c r="C8" s="1" t="s">
        <v>44</v>
      </c>
      <c r="E8" s="3">
        <v>18811637</v>
      </c>
      <c r="G8" s="8">
        <f>E8/E9</f>
        <v>1</v>
      </c>
      <c r="I8" s="3">
        <v>171580412</v>
      </c>
      <c r="K8" s="8">
        <f>I8/I9</f>
        <v>1</v>
      </c>
    </row>
    <row r="9" spans="1:11" ht="22.5" thickBot="1">
      <c r="E9" s="4">
        <f>SUM(E8)</f>
        <v>18811637</v>
      </c>
      <c r="G9" s="7">
        <f>SUM(G8)</f>
        <v>1</v>
      </c>
      <c r="I9" s="4">
        <f>SUM(I8)</f>
        <v>171580412</v>
      </c>
      <c r="K9" s="7">
        <f>SUM(K8)</f>
        <v>1</v>
      </c>
    </row>
    <row r="10" spans="1:11" ht="22.5" thickTop="1"/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ignoredErrors>
    <ignoredError sqref="C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R15" sqref="R15"/>
    </sheetView>
  </sheetViews>
  <sheetFormatPr defaultRowHeight="21.75"/>
  <cols>
    <col min="1" max="1" width="29.28515625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2.5">
      <c r="A2" s="18" t="s">
        <v>0</v>
      </c>
      <c r="B2" s="18"/>
      <c r="C2" s="18"/>
      <c r="D2" s="18"/>
      <c r="E2" s="18"/>
    </row>
    <row r="3" spans="1:5" ht="22.5">
      <c r="A3" s="18" t="s">
        <v>53</v>
      </c>
      <c r="B3" s="18"/>
      <c r="C3" s="18"/>
      <c r="D3" s="18"/>
      <c r="E3" s="18"/>
    </row>
    <row r="4" spans="1:5" ht="22.5">
      <c r="A4" s="18" t="s">
        <v>2</v>
      </c>
      <c r="B4" s="18"/>
      <c r="C4" s="18"/>
      <c r="D4" s="18"/>
      <c r="E4" s="18"/>
    </row>
    <row r="5" spans="1:5" ht="22.5">
      <c r="A5" s="15"/>
      <c r="C5" s="16" t="s">
        <v>55</v>
      </c>
      <c r="E5" s="5" t="s">
        <v>85</v>
      </c>
    </row>
    <row r="6" spans="1:5" ht="22.5">
      <c r="A6" s="16" t="s">
        <v>79</v>
      </c>
      <c r="C6" s="17"/>
      <c r="E6" s="17" t="s">
        <v>86</v>
      </c>
    </row>
    <row r="7" spans="1:5" ht="22.5">
      <c r="A7" s="17" t="s">
        <v>79</v>
      </c>
      <c r="C7" s="20" t="s">
        <v>40</v>
      </c>
      <c r="E7" s="20" t="s">
        <v>40</v>
      </c>
    </row>
    <row r="8" spans="1:5">
      <c r="A8" s="1" t="s">
        <v>87</v>
      </c>
      <c r="C8" s="3">
        <v>400000000</v>
      </c>
      <c r="E8" s="3">
        <v>400000000</v>
      </c>
    </row>
    <row r="9" spans="1:5">
      <c r="A9" s="1" t="s">
        <v>80</v>
      </c>
      <c r="C9" s="3">
        <v>0</v>
      </c>
      <c r="E9" s="3">
        <v>214265854</v>
      </c>
    </row>
    <row r="10" spans="1:5" ht="23.25" thickBot="1">
      <c r="A10" s="2" t="s">
        <v>62</v>
      </c>
      <c r="C10" s="4">
        <f>SUM(C8:C9)</f>
        <v>400000000</v>
      </c>
      <c r="E10" s="4">
        <f>SUM(E8:E9)</f>
        <v>614265854</v>
      </c>
    </row>
    <row r="11" spans="1:5" ht="22.5" thickTop="1"/>
  </sheetData>
  <mergeCells count="8">
    <mergeCell ref="E7"/>
    <mergeCell ref="E6"/>
    <mergeCell ref="A4:E4"/>
    <mergeCell ref="A3:E3"/>
    <mergeCell ref="A2:E2"/>
    <mergeCell ref="C5:C6"/>
    <mergeCell ref="A6:A7"/>
    <mergeCell ref="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16"/>
  <sheetViews>
    <sheetView rightToLeft="1" workbookViewId="0">
      <selection activeCell="E21" sqref="E21"/>
    </sheetView>
  </sheetViews>
  <sheetFormatPr defaultRowHeight="21.75"/>
  <cols>
    <col min="1" max="1" width="34.285156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6.5703125" style="1" bestFit="1" customWidth="1"/>
    <col min="6" max="6" width="1" style="1" customWidth="1"/>
    <col min="7" max="7" width="19.85546875" style="1" bestFit="1" customWidth="1"/>
    <col min="8" max="8" width="1" style="1" customWidth="1"/>
    <col min="9" max="9" width="6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8.42578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0.140625" style="1" bestFit="1" customWidth="1"/>
    <col min="18" max="18" width="1" style="1" customWidth="1"/>
    <col min="19" max="19" width="10.7109375" style="1" bestFit="1" customWidth="1"/>
    <col min="20" max="20" width="1" style="1" customWidth="1"/>
    <col min="21" max="21" width="16.5703125" style="1" bestFit="1" customWidth="1"/>
    <col min="22" max="22" width="1" style="1" customWidth="1"/>
    <col min="23" max="23" width="19.85546875" style="1" bestFit="1" customWidth="1"/>
    <col min="24" max="24" width="1" style="1" customWidth="1"/>
    <col min="25" max="25" width="30" style="1" bestFit="1" customWidth="1"/>
    <col min="26" max="26" width="1" style="1" customWidth="1"/>
    <col min="27" max="27" width="18.42578125" style="1" bestFit="1" customWidth="1"/>
    <col min="28" max="16384" width="9.140625" style="1"/>
  </cols>
  <sheetData>
    <row r="2" spans="1:27" ht="22.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7" ht="22.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7" ht="22.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7">
      <c r="Y5" s="3"/>
    </row>
    <row r="6" spans="1:27" ht="22.5">
      <c r="A6" s="16" t="s">
        <v>3</v>
      </c>
      <c r="C6" s="17" t="s">
        <v>84</v>
      </c>
      <c r="D6" s="17" t="s">
        <v>4</v>
      </c>
      <c r="E6" s="17" t="s">
        <v>4</v>
      </c>
      <c r="F6" s="17" t="s">
        <v>4</v>
      </c>
      <c r="G6" s="17" t="s">
        <v>4</v>
      </c>
      <c r="I6" s="17" t="s">
        <v>5</v>
      </c>
      <c r="J6" s="17" t="s">
        <v>5</v>
      </c>
      <c r="K6" s="17" t="s">
        <v>5</v>
      </c>
      <c r="L6" s="17" t="s">
        <v>5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  <c r="T6" s="17" t="s">
        <v>6</v>
      </c>
      <c r="U6" s="17" t="s">
        <v>6</v>
      </c>
      <c r="V6" s="17" t="s">
        <v>6</v>
      </c>
      <c r="W6" s="17" t="s">
        <v>6</v>
      </c>
      <c r="X6" s="17" t="s">
        <v>6</v>
      </c>
      <c r="Y6" s="17" t="s">
        <v>6</v>
      </c>
    </row>
    <row r="7" spans="1:27" ht="22.5">
      <c r="A7" s="16" t="s">
        <v>3</v>
      </c>
      <c r="C7" s="16" t="s">
        <v>7</v>
      </c>
      <c r="E7" s="16" t="s">
        <v>8</v>
      </c>
      <c r="G7" s="16" t="s">
        <v>9</v>
      </c>
      <c r="I7" s="17" t="s">
        <v>10</v>
      </c>
      <c r="J7" s="17" t="s">
        <v>10</v>
      </c>
      <c r="K7" s="17" t="s">
        <v>10</v>
      </c>
      <c r="M7" s="17" t="s">
        <v>11</v>
      </c>
      <c r="N7" s="17" t="s">
        <v>11</v>
      </c>
      <c r="O7" s="17" t="s">
        <v>11</v>
      </c>
      <c r="Q7" s="19" t="s">
        <v>7</v>
      </c>
      <c r="S7" s="16" t="s">
        <v>12</v>
      </c>
      <c r="U7" s="16" t="s">
        <v>8</v>
      </c>
      <c r="W7" s="16" t="s">
        <v>9</v>
      </c>
      <c r="Y7" s="16" t="s">
        <v>13</v>
      </c>
    </row>
    <row r="8" spans="1:27" ht="22.5">
      <c r="A8" s="17" t="s">
        <v>3</v>
      </c>
      <c r="C8" s="17" t="s">
        <v>7</v>
      </c>
      <c r="E8" s="17" t="s">
        <v>8</v>
      </c>
      <c r="G8" s="17" t="s">
        <v>9</v>
      </c>
      <c r="I8" s="17" t="s">
        <v>7</v>
      </c>
      <c r="K8" s="17" t="s">
        <v>8</v>
      </c>
      <c r="M8" s="17" t="s">
        <v>7</v>
      </c>
      <c r="O8" s="17" t="s">
        <v>14</v>
      </c>
      <c r="Q8" s="17"/>
      <c r="S8" s="17" t="s">
        <v>12</v>
      </c>
      <c r="U8" s="17" t="s">
        <v>8</v>
      </c>
      <c r="W8" s="17" t="s">
        <v>9</v>
      </c>
      <c r="Y8" s="17" t="s">
        <v>13</v>
      </c>
    </row>
    <row r="9" spans="1:27">
      <c r="A9" s="1" t="s">
        <v>15</v>
      </c>
      <c r="C9" s="3">
        <v>724700</v>
      </c>
      <c r="E9" s="3">
        <v>320491710762</v>
      </c>
      <c r="G9" s="3">
        <v>742128553980.375</v>
      </c>
      <c r="I9" s="3">
        <v>0</v>
      </c>
      <c r="K9" s="3">
        <v>0</v>
      </c>
      <c r="M9" s="6">
        <v>-28500</v>
      </c>
      <c r="O9" s="3">
        <v>30544762608</v>
      </c>
      <c r="Q9" s="3">
        <v>696200</v>
      </c>
      <c r="S9" s="3">
        <v>1177000</v>
      </c>
      <c r="U9" s="3">
        <v>307887855713</v>
      </c>
      <c r="W9" s="3">
        <v>818403115750</v>
      </c>
      <c r="Y9" s="8">
        <v>0.34475052292885622</v>
      </c>
      <c r="AA9" s="8"/>
    </row>
    <row r="10" spans="1:27">
      <c r="A10" s="1" t="s">
        <v>16</v>
      </c>
      <c r="C10" s="3">
        <v>1182000</v>
      </c>
      <c r="E10" s="3">
        <v>564501519777</v>
      </c>
      <c r="G10" s="3">
        <v>1210034381976.5</v>
      </c>
      <c r="I10" s="3">
        <v>0</v>
      </c>
      <c r="K10" s="3">
        <v>0</v>
      </c>
      <c r="M10" s="6">
        <v>-33700</v>
      </c>
      <c r="O10" s="3">
        <v>35864499399</v>
      </c>
      <c r="Q10" s="3">
        <v>1148300</v>
      </c>
      <c r="S10" s="3">
        <v>1176300</v>
      </c>
      <c r="U10" s="3">
        <v>548407017894</v>
      </c>
      <c r="W10" s="3">
        <v>1349056858386.5</v>
      </c>
      <c r="Y10" s="8">
        <v>0.56828725164772909</v>
      </c>
      <c r="AA10" s="8"/>
    </row>
    <row r="11" spans="1:27">
      <c r="A11" s="1" t="s">
        <v>17</v>
      </c>
      <c r="C11" s="3">
        <v>134300</v>
      </c>
      <c r="E11" s="3">
        <v>84680460772</v>
      </c>
      <c r="G11" s="3">
        <v>137529825858.375</v>
      </c>
      <c r="I11" s="3">
        <v>0</v>
      </c>
      <c r="K11" s="3">
        <v>0</v>
      </c>
      <c r="M11" s="6">
        <v>-13000</v>
      </c>
      <c r="O11" s="3">
        <v>14032034350</v>
      </c>
      <c r="Q11" s="3">
        <v>121300</v>
      </c>
      <c r="S11" s="3">
        <v>1176000</v>
      </c>
      <c r="U11" s="3">
        <v>76483543495</v>
      </c>
      <c r="W11" s="3">
        <v>142470489000</v>
      </c>
      <c r="Y11" s="8">
        <v>6.0015381954733049E-2</v>
      </c>
      <c r="AA11" s="8"/>
    </row>
    <row r="12" spans="1:27" ht="22.5" thickBot="1">
      <c r="E12" s="4">
        <f>SUM(E9:E11)</f>
        <v>969673691311</v>
      </c>
      <c r="G12" s="4">
        <f>SUM(G9:G11)</f>
        <v>2089692761815.25</v>
      </c>
      <c r="K12" s="4">
        <f>SUM(K9:K11)</f>
        <v>0</v>
      </c>
      <c r="O12" s="4">
        <f>SUM(O9:O11)</f>
        <v>80441296357</v>
      </c>
      <c r="U12" s="4">
        <f>SUM(U9:U11)</f>
        <v>932778417102</v>
      </c>
      <c r="W12" s="4">
        <f>SUM(W9:W11)</f>
        <v>2309930463136.5</v>
      </c>
      <c r="Y12" s="7">
        <f>SUM(Y9:Y11)</f>
        <v>0.9730531565313183</v>
      </c>
    </row>
    <row r="13" spans="1:27" ht="22.5" thickTop="1">
      <c r="AA13" s="3"/>
    </row>
    <row r="14" spans="1:27">
      <c r="G14" s="3"/>
      <c r="W14" s="3"/>
    </row>
    <row r="16" spans="1:27">
      <c r="Y16" s="3"/>
    </row>
  </sheetData>
  <mergeCells count="21">
    <mergeCell ref="A2:Y2"/>
    <mergeCell ref="Y7:Y8"/>
    <mergeCell ref="Q6:Y6"/>
    <mergeCell ref="I6:O6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  <mergeCell ref="A4:Y4"/>
    <mergeCell ref="A3:Y3"/>
    <mergeCell ref="Q7:Q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15"/>
  <sheetViews>
    <sheetView rightToLeft="1" topLeftCell="F1" workbookViewId="0">
      <selection activeCell="I20" sqref="I20"/>
    </sheetView>
  </sheetViews>
  <sheetFormatPr defaultRowHeight="21.75"/>
  <cols>
    <col min="1" max="1" width="35.5703125" style="1" bestFit="1" customWidth="1"/>
    <col min="2" max="2" width="1" style="1" customWidth="1"/>
    <col min="3" max="3" width="21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2.28515625" style="1" bestFit="1" customWidth="1"/>
    <col min="8" max="8" width="1" style="1" customWidth="1"/>
    <col min="9" max="9" width="15" style="1" bestFit="1" customWidth="1"/>
    <col min="10" max="10" width="1" style="1" customWidth="1"/>
    <col min="11" max="11" width="9.140625" style="1" bestFit="1" customWidth="1"/>
    <col min="12" max="12" width="1" style="1" customWidth="1"/>
    <col min="13" max="13" width="9.28515625" style="1" bestFit="1" customWidth="1"/>
    <col min="14" max="14" width="1" style="1" customWidth="1"/>
    <col min="15" max="15" width="7.28515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19.85546875" style="1" bestFit="1" customWidth="1"/>
    <col min="20" max="20" width="1" style="1" customWidth="1"/>
    <col min="21" max="21" width="6" style="1" bestFit="1" customWidth="1"/>
    <col min="22" max="22" width="1" style="1" customWidth="1"/>
    <col min="23" max="23" width="15.140625" style="1" bestFit="1" customWidth="1"/>
    <col min="24" max="24" width="1" style="1" customWidth="1"/>
    <col min="25" max="25" width="6" style="1" bestFit="1" customWidth="1"/>
    <col min="26" max="26" width="1" style="1" customWidth="1"/>
    <col min="27" max="27" width="11.5703125" style="1" bestFit="1" customWidth="1"/>
    <col min="28" max="28" width="1" style="1" customWidth="1"/>
    <col min="29" max="29" width="7.28515625" style="1" bestFit="1" customWidth="1"/>
    <col min="30" max="30" width="1" style="1" customWidth="1"/>
    <col min="31" max="31" width="18.5703125" style="1" bestFit="1" customWidth="1"/>
    <col min="32" max="32" width="1" style="1" customWidth="1"/>
    <col min="33" max="33" width="15.42578125" style="1" bestFit="1" customWidth="1"/>
    <col min="34" max="34" width="1" style="1" customWidth="1"/>
    <col min="35" max="35" width="19.85546875" style="1" bestFit="1" customWidth="1"/>
    <col min="36" max="36" width="1" style="1" customWidth="1"/>
    <col min="37" max="37" width="30" style="1" bestFit="1" customWidth="1"/>
    <col min="38" max="38" width="1" style="1" customWidth="1"/>
    <col min="39" max="39" width="18.42578125" style="1" bestFit="1" customWidth="1"/>
    <col min="40" max="16384" width="9.140625" style="1"/>
  </cols>
  <sheetData>
    <row r="2" spans="1:39" ht="22.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9" ht="22.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9" ht="22.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5" spans="1:39">
      <c r="AK5" s="3"/>
    </row>
    <row r="6" spans="1:39" ht="22.5">
      <c r="A6" s="17" t="s">
        <v>19</v>
      </c>
      <c r="B6" s="17" t="s">
        <v>19</v>
      </c>
      <c r="C6" s="17" t="s">
        <v>19</v>
      </c>
      <c r="D6" s="17" t="s">
        <v>19</v>
      </c>
      <c r="E6" s="17" t="s">
        <v>19</v>
      </c>
      <c r="F6" s="17" t="s">
        <v>19</v>
      </c>
      <c r="G6" s="17" t="s">
        <v>19</v>
      </c>
      <c r="H6" s="17" t="s">
        <v>19</v>
      </c>
      <c r="I6" s="17" t="s">
        <v>19</v>
      </c>
      <c r="J6" s="17" t="s">
        <v>19</v>
      </c>
      <c r="K6" s="17" t="s">
        <v>19</v>
      </c>
      <c r="L6" s="17" t="s">
        <v>19</v>
      </c>
      <c r="M6" s="17" t="s">
        <v>19</v>
      </c>
      <c r="O6" s="17" t="s">
        <v>84</v>
      </c>
      <c r="P6" s="17" t="s">
        <v>4</v>
      </c>
      <c r="Q6" s="17" t="s">
        <v>4</v>
      </c>
      <c r="R6" s="17" t="s">
        <v>4</v>
      </c>
      <c r="S6" s="17" t="s">
        <v>4</v>
      </c>
      <c r="U6" s="17" t="s">
        <v>5</v>
      </c>
      <c r="V6" s="17" t="s">
        <v>5</v>
      </c>
      <c r="W6" s="17" t="s">
        <v>5</v>
      </c>
      <c r="X6" s="17" t="s">
        <v>5</v>
      </c>
      <c r="Y6" s="17" t="s">
        <v>5</v>
      </c>
      <c r="Z6" s="17" t="s">
        <v>5</v>
      </c>
      <c r="AA6" s="17" t="s">
        <v>5</v>
      </c>
      <c r="AC6" s="17" t="s">
        <v>6</v>
      </c>
      <c r="AD6" s="17" t="s">
        <v>6</v>
      </c>
      <c r="AE6" s="17" t="s">
        <v>6</v>
      </c>
      <c r="AF6" s="17" t="s">
        <v>6</v>
      </c>
      <c r="AG6" s="17" t="s">
        <v>6</v>
      </c>
      <c r="AH6" s="17" t="s">
        <v>6</v>
      </c>
      <c r="AI6" s="17" t="s">
        <v>6</v>
      </c>
      <c r="AJ6" s="17" t="s">
        <v>6</v>
      </c>
      <c r="AK6" s="17" t="s">
        <v>6</v>
      </c>
    </row>
    <row r="7" spans="1:39" ht="22.5">
      <c r="A7" s="16" t="s">
        <v>20</v>
      </c>
      <c r="C7" s="16" t="s">
        <v>21</v>
      </c>
      <c r="E7" s="16" t="s">
        <v>22</v>
      </c>
      <c r="G7" s="16" t="s">
        <v>23</v>
      </c>
      <c r="I7" s="16" t="s">
        <v>24</v>
      </c>
      <c r="K7" s="16" t="s">
        <v>25</v>
      </c>
      <c r="M7" s="16" t="s">
        <v>18</v>
      </c>
      <c r="O7" s="16" t="s">
        <v>7</v>
      </c>
      <c r="Q7" s="16" t="s">
        <v>8</v>
      </c>
      <c r="S7" s="16" t="s">
        <v>9</v>
      </c>
      <c r="U7" s="17" t="s">
        <v>10</v>
      </c>
      <c r="V7" s="17" t="s">
        <v>10</v>
      </c>
      <c r="W7" s="17" t="s">
        <v>10</v>
      </c>
      <c r="Y7" s="17" t="s">
        <v>11</v>
      </c>
      <c r="Z7" s="17" t="s">
        <v>11</v>
      </c>
      <c r="AA7" s="17" t="s">
        <v>11</v>
      </c>
      <c r="AC7" s="16" t="s">
        <v>7</v>
      </c>
      <c r="AE7" s="16" t="s">
        <v>26</v>
      </c>
      <c r="AG7" s="16" t="s">
        <v>8</v>
      </c>
      <c r="AI7" s="16" t="s">
        <v>9</v>
      </c>
      <c r="AK7" s="16" t="s">
        <v>13</v>
      </c>
    </row>
    <row r="8" spans="1:39" ht="22.5">
      <c r="A8" s="17" t="s">
        <v>20</v>
      </c>
      <c r="C8" s="17" t="s">
        <v>21</v>
      </c>
      <c r="E8" s="17" t="s">
        <v>22</v>
      </c>
      <c r="G8" s="17" t="s">
        <v>23</v>
      </c>
      <c r="I8" s="17" t="s">
        <v>24</v>
      </c>
      <c r="K8" s="17" t="s">
        <v>25</v>
      </c>
      <c r="M8" s="17" t="s">
        <v>18</v>
      </c>
      <c r="O8" s="17" t="s">
        <v>7</v>
      </c>
      <c r="Q8" s="17" t="s">
        <v>8</v>
      </c>
      <c r="S8" s="17" t="s">
        <v>9</v>
      </c>
      <c r="U8" s="17" t="s">
        <v>7</v>
      </c>
      <c r="W8" s="17" t="s">
        <v>8</v>
      </c>
      <c r="Y8" s="17" t="s">
        <v>7</v>
      </c>
      <c r="AA8" s="17" t="s">
        <v>14</v>
      </c>
      <c r="AC8" s="17" t="s">
        <v>7</v>
      </c>
      <c r="AE8" s="17" t="s">
        <v>26</v>
      </c>
      <c r="AG8" s="17" t="s">
        <v>8</v>
      </c>
      <c r="AI8" s="17" t="s">
        <v>9</v>
      </c>
      <c r="AK8" s="17" t="s">
        <v>13</v>
      </c>
    </row>
    <row r="9" spans="1:39">
      <c r="A9" s="1" t="s">
        <v>27</v>
      </c>
      <c r="C9" s="1" t="s">
        <v>28</v>
      </c>
      <c r="E9" s="1" t="s">
        <v>28</v>
      </c>
      <c r="G9" s="1" t="s">
        <v>29</v>
      </c>
      <c r="I9" s="1" t="s">
        <v>30</v>
      </c>
      <c r="K9" s="3">
        <v>0</v>
      </c>
      <c r="M9" s="3">
        <v>0</v>
      </c>
      <c r="O9" s="3">
        <v>40000</v>
      </c>
      <c r="Q9" s="3">
        <v>32586753066</v>
      </c>
      <c r="S9" s="3">
        <v>33685133462</v>
      </c>
      <c r="U9" s="3">
        <v>0</v>
      </c>
      <c r="W9" s="3">
        <v>0</v>
      </c>
      <c r="Y9" s="3">
        <v>0</v>
      </c>
      <c r="AA9" s="3">
        <v>0</v>
      </c>
      <c r="AC9" s="3">
        <v>40000</v>
      </c>
      <c r="AE9" s="3">
        <v>848000</v>
      </c>
      <c r="AG9" s="3">
        <v>32586753066</v>
      </c>
      <c r="AI9" s="3">
        <v>33913852000</v>
      </c>
      <c r="AK9" s="8">
        <v>1.4286135996460905E-2</v>
      </c>
      <c r="AM9" s="8"/>
    </row>
    <row r="10" spans="1:39">
      <c r="A10" s="1" t="s">
        <v>31</v>
      </c>
      <c r="C10" s="1" t="s">
        <v>28</v>
      </c>
      <c r="E10" s="1" t="s">
        <v>28</v>
      </c>
      <c r="G10" s="1" t="s">
        <v>32</v>
      </c>
      <c r="I10" s="1" t="s">
        <v>33</v>
      </c>
      <c r="K10" s="3">
        <v>16</v>
      </c>
      <c r="M10" s="3">
        <v>16</v>
      </c>
      <c r="O10" s="3">
        <v>18500</v>
      </c>
      <c r="Q10" s="3">
        <v>17135873507</v>
      </c>
      <c r="S10" s="3">
        <v>18496646876</v>
      </c>
      <c r="U10" s="3">
        <v>0</v>
      </c>
      <c r="W10" s="3">
        <v>0</v>
      </c>
      <c r="Y10" s="3">
        <v>0</v>
      </c>
      <c r="AA10" s="3">
        <v>0</v>
      </c>
      <c r="AC10" s="3">
        <v>18500</v>
      </c>
      <c r="AE10" s="3">
        <v>985000</v>
      </c>
      <c r="AG10" s="3">
        <v>17135873507</v>
      </c>
      <c r="AI10" s="3">
        <v>18219197172</v>
      </c>
      <c r="AK10" s="8">
        <v>7.6747969688386267E-3</v>
      </c>
      <c r="AM10" s="8"/>
    </row>
    <row r="11" spans="1:39" ht="22.5" thickBot="1">
      <c r="Q11" s="4">
        <f>SUM(Q9:Q10)</f>
        <v>49722626573</v>
      </c>
      <c r="S11" s="4">
        <f>SUM(S9:S10)</f>
        <v>52181780338</v>
      </c>
      <c r="W11" s="4">
        <f>SUM(W9:W10)</f>
        <v>0</v>
      </c>
      <c r="AA11" s="4">
        <f>SUM(AA9:AA10)</f>
        <v>0</v>
      </c>
      <c r="AG11" s="4">
        <f>SUM(AG9:AG10)</f>
        <v>49722626573</v>
      </c>
      <c r="AI11" s="4">
        <f>SUM(AI9:AI10)</f>
        <v>52133049172</v>
      </c>
      <c r="AK11" s="11">
        <f>SUM(AK9:AK10)</f>
        <v>2.196093296529953E-2</v>
      </c>
    </row>
    <row r="12" spans="1:39" ht="22.5" thickTop="1">
      <c r="AM12" s="3"/>
    </row>
    <row r="13" spans="1:39">
      <c r="Q13" s="3"/>
      <c r="S13" s="3"/>
      <c r="AI13" s="3"/>
      <c r="AK13" s="9"/>
    </row>
    <row r="14" spans="1:39">
      <c r="AI14" s="3"/>
    </row>
    <row r="15" spans="1:39">
      <c r="AK15" s="10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14"/>
  <sheetViews>
    <sheetView rightToLeft="1" workbookViewId="0">
      <selection activeCell="O15" sqref="O15"/>
    </sheetView>
  </sheetViews>
  <sheetFormatPr defaultRowHeight="21.75"/>
  <cols>
    <col min="1" max="1" width="28.7109375" style="1" bestFit="1" customWidth="1"/>
    <col min="2" max="2" width="1" style="1" customWidth="1"/>
    <col min="3" max="3" width="23.140625" style="1" bestFit="1" customWidth="1"/>
    <col min="4" max="4" width="1" style="1" customWidth="1"/>
    <col min="5" max="5" width="14.140625" style="1" bestFit="1" customWidth="1"/>
    <col min="6" max="6" width="1" style="1" customWidth="1"/>
    <col min="7" max="7" width="12" style="1" bestFit="1" customWidth="1"/>
    <col min="8" max="8" width="1" style="1" customWidth="1"/>
    <col min="9" max="9" width="9.140625" style="1" bestFit="1" customWidth="1"/>
    <col min="10" max="10" width="1" style="1" customWidth="1"/>
    <col min="11" max="11" width="14.5703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2.42578125" style="1" bestFit="1" customWidth="1"/>
    <col min="20" max="20" width="1" style="1" customWidth="1"/>
    <col min="21" max="21" width="18.42578125" style="1" bestFit="1" customWidth="1"/>
    <col min="22" max="16384" width="9.140625" style="1"/>
  </cols>
  <sheetData>
    <row r="2" spans="1:21" ht="22.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1" ht="22.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21" ht="22.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21" ht="22.5">
      <c r="A6" s="16" t="s">
        <v>35</v>
      </c>
      <c r="C6" s="17" t="s">
        <v>36</v>
      </c>
      <c r="D6" s="17" t="s">
        <v>36</v>
      </c>
      <c r="E6" s="17" t="s">
        <v>36</v>
      </c>
      <c r="F6" s="17" t="s">
        <v>36</v>
      </c>
      <c r="G6" s="17" t="s">
        <v>36</v>
      </c>
      <c r="H6" s="17" t="s">
        <v>36</v>
      </c>
      <c r="I6" s="17" t="s">
        <v>36</v>
      </c>
      <c r="K6" s="17" t="s">
        <v>84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</row>
    <row r="7" spans="1:21" ht="22.5">
      <c r="A7" s="17" t="s">
        <v>35</v>
      </c>
      <c r="C7" s="17" t="s">
        <v>37</v>
      </c>
      <c r="E7" s="17" t="s">
        <v>38</v>
      </c>
      <c r="G7" s="17" t="s">
        <v>39</v>
      </c>
      <c r="I7" s="17" t="s">
        <v>25</v>
      </c>
      <c r="K7" s="17" t="s">
        <v>40</v>
      </c>
      <c r="M7" s="17" t="s">
        <v>41</v>
      </c>
      <c r="O7" s="17" t="s">
        <v>42</v>
      </c>
      <c r="Q7" s="17" t="s">
        <v>40</v>
      </c>
      <c r="S7" s="17" t="s">
        <v>34</v>
      </c>
    </row>
    <row r="8" spans="1:21">
      <c r="A8" s="1" t="s">
        <v>43</v>
      </c>
      <c r="C8" s="1" t="s">
        <v>44</v>
      </c>
      <c r="E8" s="1" t="s">
        <v>45</v>
      </c>
      <c r="G8" s="1" t="s">
        <v>46</v>
      </c>
      <c r="I8" s="1">
        <v>0</v>
      </c>
      <c r="K8" s="3">
        <v>9677694764</v>
      </c>
      <c r="M8" s="3">
        <v>79701311637</v>
      </c>
      <c r="O8" s="3">
        <v>81403680000</v>
      </c>
      <c r="Q8" s="3">
        <v>7975326401</v>
      </c>
      <c r="S8" s="8">
        <v>3.359588806982206E-3</v>
      </c>
      <c r="U8" s="8"/>
    </row>
    <row r="9" spans="1:21">
      <c r="A9" s="1" t="s">
        <v>43</v>
      </c>
      <c r="C9" s="1" t="s">
        <v>47</v>
      </c>
      <c r="E9" s="1" t="s">
        <v>48</v>
      </c>
      <c r="G9" s="1" t="s">
        <v>49</v>
      </c>
      <c r="I9" s="1">
        <v>0</v>
      </c>
      <c r="K9" s="3">
        <v>500000</v>
      </c>
      <c r="M9" s="3">
        <v>0</v>
      </c>
      <c r="O9" s="3">
        <v>500000</v>
      </c>
      <c r="Q9" s="3">
        <v>0</v>
      </c>
      <c r="S9" s="8">
        <v>0</v>
      </c>
      <c r="U9" s="8"/>
    </row>
    <row r="10" spans="1:21">
      <c r="A10" s="1" t="s">
        <v>50</v>
      </c>
      <c r="C10" s="1" t="s">
        <v>51</v>
      </c>
      <c r="E10" s="1" t="s">
        <v>45</v>
      </c>
      <c r="G10" s="1" t="s">
        <v>52</v>
      </c>
      <c r="I10" s="1">
        <v>0</v>
      </c>
      <c r="K10" s="3">
        <v>480000</v>
      </c>
      <c r="M10" s="3">
        <v>0</v>
      </c>
      <c r="O10" s="3">
        <v>0</v>
      </c>
      <c r="Q10" s="3">
        <v>480000</v>
      </c>
      <c r="S10" s="8">
        <v>2.0219895039647029E-7</v>
      </c>
      <c r="U10" s="8"/>
    </row>
    <row r="11" spans="1:21" ht="22.5" thickBot="1">
      <c r="K11" s="4">
        <f t="shared" ref="K11:R11" si="0">SUM(K8:K10)</f>
        <v>9678674764</v>
      </c>
      <c r="L11" s="3">
        <f t="shared" si="0"/>
        <v>0</v>
      </c>
      <c r="M11" s="4">
        <f t="shared" si="0"/>
        <v>79701311637</v>
      </c>
      <c r="N11" s="3">
        <f t="shared" si="0"/>
        <v>0</v>
      </c>
      <c r="O11" s="4">
        <f t="shared" si="0"/>
        <v>81404180000</v>
      </c>
      <c r="P11" s="3">
        <f t="shared" si="0"/>
        <v>0</v>
      </c>
      <c r="Q11" s="4">
        <f t="shared" si="0"/>
        <v>7975806401</v>
      </c>
      <c r="R11" s="3">
        <f t="shared" si="0"/>
        <v>0</v>
      </c>
      <c r="S11" s="7">
        <f>SUM(S8:S10)</f>
        <v>3.3597910059326025E-3</v>
      </c>
    </row>
    <row r="12" spans="1:21" ht="22.5" thickTop="1">
      <c r="U12" s="3"/>
    </row>
    <row r="13" spans="1:21">
      <c r="S13" s="8"/>
    </row>
    <row r="14" spans="1:21">
      <c r="S14" s="9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ignoredErrors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5"/>
  <sheetViews>
    <sheetView rightToLeft="1" workbookViewId="0">
      <selection activeCell="G19" sqref="G19"/>
    </sheetView>
  </sheetViews>
  <sheetFormatPr defaultRowHeight="21.75"/>
  <cols>
    <col min="1" max="1" width="28" style="1" bestFit="1" customWidth="1"/>
    <col min="2" max="2" width="1" style="1" customWidth="1"/>
    <col min="3" max="3" width="16.570312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30" style="1" bestFit="1" customWidth="1"/>
    <col min="8" max="8" width="1" style="1" customWidth="1"/>
    <col min="9" max="9" width="26" style="1" customWidth="1"/>
    <col min="10" max="16384" width="9.140625" style="1"/>
  </cols>
  <sheetData>
    <row r="2" spans="1:9" ht="22.5">
      <c r="A2" s="18" t="s">
        <v>0</v>
      </c>
      <c r="B2" s="18"/>
      <c r="C2" s="18"/>
      <c r="D2" s="18"/>
      <c r="E2" s="18"/>
      <c r="F2" s="18"/>
      <c r="G2" s="18"/>
    </row>
    <row r="3" spans="1:9" ht="22.5">
      <c r="A3" s="18" t="s">
        <v>53</v>
      </c>
      <c r="B3" s="18"/>
      <c r="C3" s="18"/>
      <c r="D3" s="18"/>
      <c r="E3" s="18"/>
      <c r="F3" s="18"/>
      <c r="G3" s="18"/>
    </row>
    <row r="4" spans="1:9" ht="22.5">
      <c r="A4" s="18" t="s">
        <v>2</v>
      </c>
      <c r="B4" s="18"/>
      <c r="C4" s="18"/>
      <c r="D4" s="18"/>
      <c r="E4" s="18"/>
      <c r="F4" s="18"/>
      <c r="G4" s="18"/>
    </row>
    <row r="6" spans="1:9" ht="22.5">
      <c r="A6" s="17" t="s">
        <v>57</v>
      </c>
      <c r="C6" s="17" t="s">
        <v>40</v>
      </c>
      <c r="E6" s="17" t="s">
        <v>72</v>
      </c>
      <c r="G6" s="17" t="s">
        <v>13</v>
      </c>
    </row>
    <row r="7" spans="1:9">
      <c r="A7" s="1" t="s">
        <v>81</v>
      </c>
      <c r="C7" s="3">
        <v>300678997680</v>
      </c>
      <c r="E7" s="8">
        <f>C7/$C$11</f>
        <v>0.99794474053913829</v>
      </c>
      <c r="G7" s="8">
        <v>0.12666037028532609</v>
      </c>
      <c r="I7" s="3"/>
    </row>
    <row r="8" spans="1:9">
      <c r="A8" s="1" t="s">
        <v>82</v>
      </c>
      <c r="C8" s="3">
        <v>200434429</v>
      </c>
      <c r="E8" s="8">
        <f t="shared" ref="E8:E10" si="0">C8/$C$11</f>
        <v>6.6523596854739693E-4</v>
      </c>
      <c r="G8" s="8">
        <v>8.4432564931491338E-5</v>
      </c>
      <c r="I8" s="3"/>
    </row>
    <row r="9" spans="1:9">
      <c r="A9" s="1" t="s">
        <v>83</v>
      </c>
      <c r="C9" s="3">
        <v>18811637</v>
      </c>
      <c r="E9" s="8">
        <f t="shared" si="0"/>
        <v>6.2435269340164356E-5</v>
      </c>
      <c r="G9" s="8">
        <v>7.9243609513320939E-6</v>
      </c>
      <c r="I9" s="3"/>
    </row>
    <row r="10" spans="1:9">
      <c r="A10" s="1" t="s">
        <v>88</v>
      </c>
      <c r="C10" s="3">
        <v>400000000</v>
      </c>
      <c r="E10" s="8">
        <f t="shared" si="0"/>
        <v>1.3275882229742016E-3</v>
      </c>
      <c r="G10" s="8">
        <v>1.6849912533039191E-4</v>
      </c>
      <c r="I10" s="3"/>
    </row>
    <row r="11" spans="1:9" ht="22.5" thickBot="1">
      <c r="C11" s="4">
        <f>SUM(C7:C10)</f>
        <v>301298243746</v>
      </c>
      <c r="E11" s="7">
        <f>SUM(E7:E10)</f>
        <v>1</v>
      </c>
      <c r="G11" s="7">
        <f>SUM(G7:G10)</f>
        <v>0.12692122633653932</v>
      </c>
      <c r="I11" s="3"/>
    </row>
    <row r="12" spans="1:9" ht="22.5" thickTop="1">
      <c r="I12" s="3"/>
    </row>
    <row r="15" spans="1:9">
      <c r="C15" s="3"/>
      <c r="G15" s="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4"/>
  <sheetViews>
    <sheetView rightToLeft="1" workbookViewId="0">
      <selection activeCell="M27" sqref="M27"/>
    </sheetView>
  </sheetViews>
  <sheetFormatPr defaultRowHeight="21.75"/>
  <cols>
    <col min="1" max="1" width="28.7109375" style="1" bestFit="1" customWidth="1"/>
    <col min="2" max="2" width="1" style="1" customWidth="1"/>
    <col min="3" max="3" width="16" style="1" bestFit="1" customWidth="1"/>
    <col min="4" max="4" width="1" style="1" customWidth="1"/>
    <col min="5" max="5" width="15" style="1" bestFit="1" customWidth="1"/>
    <col min="6" max="6" width="1" style="1" customWidth="1"/>
    <col min="7" max="7" width="9.140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1.7109375" style="1" bestFit="1" customWidth="1"/>
    <col min="12" max="12" width="1" style="1" customWidth="1"/>
    <col min="13" max="13" width="15.85546875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1.7109375" style="1" bestFit="1" customWidth="1"/>
    <col min="18" max="18" width="1" style="1" customWidth="1"/>
    <col min="19" max="19" width="18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2.5">
      <c r="A3" s="18" t="s">
        <v>53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2.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2.5">
      <c r="A6" s="17" t="s">
        <v>54</v>
      </c>
      <c r="B6" s="17" t="s">
        <v>54</v>
      </c>
      <c r="C6" s="17" t="s">
        <v>54</v>
      </c>
      <c r="D6" s="17" t="s">
        <v>54</v>
      </c>
      <c r="E6" s="17" t="s">
        <v>54</v>
      </c>
      <c r="F6" s="17" t="s">
        <v>54</v>
      </c>
      <c r="G6" s="17" t="s">
        <v>54</v>
      </c>
      <c r="I6" s="17" t="s">
        <v>55</v>
      </c>
      <c r="J6" s="17" t="s">
        <v>55</v>
      </c>
      <c r="K6" s="17" t="s">
        <v>55</v>
      </c>
      <c r="L6" s="17" t="s">
        <v>55</v>
      </c>
      <c r="M6" s="17" t="s">
        <v>55</v>
      </c>
      <c r="O6" s="17" t="s">
        <v>56</v>
      </c>
      <c r="P6" s="17" t="s">
        <v>56</v>
      </c>
      <c r="Q6" s="17" t="s">
        <v>56</v>
      </c>
      <c r="R6" s="17" t="s">
        <v>56</v>
      </c>
      <c r="S6" s="17" t="s">
        <v>56</v>
      </c>
    </row>
    <row r="7" spans="1:19" ht="22.5">
      <c r="A7" s="17" t="s">
        <v>57</v>
      </c>
      <c r="C7" s="17" t="s">
        <v>58</v>
      </c>
      <c r="E7" s="17" t="s">
        <v>24</v>
      </c>
      <c r="G7" s="17" t="s">
        <v>25</v>
      </c>
      <c r="I7" s="17" t="s">
        <v>59</v>
      </c>
      <c r="K7" s="17" t="s">
        <v>60</v>
      </c>
      <c r="M7" s="17" t="s">
        <v>61</v>
      </c>
      <c r="O7" s="17" t="s">
        <v>59</v>
      </c>
      <c r="Q7" s="17" t="s">
        <v>60</v>
      </c>
      <c r="S7" s="17" t="s">
        <v>61</v>
      </c>
    </row>
    <row r="8" spans="1:19">
      <c r="A8" s="1" t="s">
        <v>31</v>
      </c>
      <c r="C8" s="1" t="s">
        <v>62</v>
      </c>
      <c r="E8" s="1" t="s">
        <v>33</v>
      </c>
      <c r="G8" s="3">
        <v>16</v>
      </c>
      <c r="I8" s="3">
        <v>249165594</v>
      </c>
      <c r="K8" s="1">
        <v>0</v>
      </c>
      <c r="M8" s="3">
        <v>249165594</v>
      </c>
      <c r="O8" s="3">
        <v>1469114474</v>
      </c>
      <c r="Q8" s="1">
        <v>0</v>
      </c>
      <c r="S8" s="3">
        <v>1469114474</v>
      </c>
    </row>
    <row r="9" spans="1:19">
      <c r="A9" s="1" t="s">
        <v>43</v>
      </c>
      <c r="C9" s="3">
        <v>9</v>
      </c>
      <c r="E9" s="1" t="s">
        <v>62</v>
      </c>
      <c r="G9" s="1">
        <v>0</v>
      </c>
      <c r="I9" s="3">
        <v>18811637</v>
      </c>
      <c r="K9" s="3">
        <v>0</v>
      </c>
      <c r="M9" s="3">
        <v>18811637</v>
      </c>
      <c r="O9" s="3">
        <v>171580412</v>
      </c>
      <c r="Q9" s="3">
        <v>0</v>
      </c>
      <c r="S9" s="3">
        <v>171580412</v>
      </c>
    </row>
    <row r="10" spans="1:19" ht="22.5" thickBot="1">
      <c r="I10" s="4">
        <f>SUM(I8:I9)</f>
        <v>267977231</v>
      </c>
      <c r="K10" s="4">
        <f>SUM(K8:K9)</f>
        <v>0</v>
      </c>
      <c r="M10" s="4">
        <f>SUM(M8:M9)</f>
        <v>267977231</v>
      </c>
      <c r="O10" s="4">
        <f>SUM(O8:O9)</f>
        <v>1640694886</v>
      </c>
      <c r="Q10" s="4">
        <f>SUM(Q8:Q9)</f>
        <v>0</v>
      </c>
      <c r="S10" s="4">
        <f>SUM(S8:S9)</f>
        <v>1640694886</v>
      </c>
    </row>
    <row r="11" spans="1:19" ht="22.5" thickTop="1"/>
    <row r="12" spans="1:19">
      <c r="M12" s="3"/>
      <c r="S12" s="3"/>
    </row>
    <row r="13" spans="1:19">
      <c r="M13" s="3"/>
      <c r="O13" s="3"/>
      <c r="S13" s="9"/>
    </row>
    <row r="14" spans="1:19">
      <c r="M14" s="9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21"/>
  <sheetViews>
    <sheetView rightToLeft="1" workbookViewId="0">
      <selection activeCell="M23" sqref="M23"/>
    </sheetView>
  </sheetViews>
  <sheetFormatPr defaultRowHeight="21.75"/>
  <cols>
    <col min="1" max="1" width="35.57031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9.5703125" style="1" bestFit="1" customWidth="1"/>
    <col min="8" max="8" width="1" style="1" customWidth="1"/>
    <col min="9" max="9" width="30.28515625" style="1" bestFit="1" customWidth="1"/>
    <col min="10" max="10" width="1.85546875" style="1" customWidth="1"/>
    <col min="11" max="11" width="11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9" style="1" bestFit="1" customWidth="1"/>
    <col min="16" max="16" width="1" style="1" customWidth="1"/>
    <col min="17" max="17" width="30.28515625" style="1" bestFit="1" customWidth="1"/>
    <col min="18" max="18" width="1" style="1" customWidth="1"/>
    <col min="19" max="19" width="17.28515625" style="1" bestFit="1" customWidth="1"/>
    <col min="20" max="20" width="16.5703125" style="1" bestFit="1" customWidth="1"/>
    <col min="21" max="16384" width="9.140625" style="1"/>
  </cols>
  <sheetData>
    <row r="2" spans="1:20" ht="22.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20" ht="22.5">
      <c r="A3" s="18" t="s">
        <v>53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20" ht="22.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20" ht="22.5">
      <c r="A6" s="16" t="s">
        <v>3</v>
      </c>
      <c r="C6" s="17" t="s">
        <v>55</v>
      </c>
      <c r="D6" s="17" t="s">
        <v>55</v>
      </c>
      <c r="E6" s="17" t="s">
        <v>55</v>
      </c>
      <c r="F6" s="17" t="s">
        <v>55</v>
      </c>
      <c r="G6" s="17" t="s">
        <v>55</v>
      </c>
      <c r="H6" s="17" t="s">
        <v>55</v>
      </c>
      <c r="I6" s="17" t="s">
        <v>55</v>
      </c>
      <c r="K6" s="17" t="s">
        <v>56</v>
      </c>
      <c r="L6" s="17" t="s">
        <v>56</v>
      </c>
      <c r="M6" s="17" t="s">
        <v>56</v>
      </c>
      <c r="N6" s="17" t="s">
        <v>56</v>
      </c>
      <c r="O6" s="17" t="s">
        <v>56</v>
      </c>
      <c r="P6" s="17" t="s">
        <v>56</v>
      </c>
      <c r="Q6" s="17" t="s">
        <v>56</v>
      </c>
    </row>
    <row r="7" spans="1:20" ht="22.5">
      <c r="A7" s="17" t="s">
        <v>3</v>
      </c>
      <c r="C7" s="17" t="s">
        <v>7</v>
      </c>
      <c r="E7" s="17" t="s">
        <v>63</v>
      </c>
      <c r="G7" s="17" t="s">
        <v>64</v>
      </c>
      <c r="I7" s="17" t="s">
        <v>65</v>
      </c>
      <c r="K7" s="17" t="s">
        <v>7</v>
      </c>
      <c r="M7" s="17" t="s">
        <v>63</v>
      </c>
      <c r="O7" s="17" t="s">
        <v>64</v>
      </c>
      <c r="Q7" s="17" t="s">
        <v>65</v>
      </c>
    </row>
    <row r="8" spans="1:20">
      <c r="A8" s="1" t="s">
        <v>15</v>
      </c>
      <c r="C8" s="3">
        <v>696200</v>
      </c>
      <c r="E8" s="6">
        <v>818403115750</v>
      </c>
      <c r="F8" s="6"/>
      <c r="G8" s="6">
        <v>711386459862</v>
      </c>
      <c r="H8" s="6"/>
      <c r="I8" s="6">
        <v>107016655888</v>
      </c>
      <c r="J8" s="6"/>
      <c r="K8" s="6">
        <v>696200</v>
      </c>
      <c r="L8" s="6"/>
      <c r="M8" s="6">
        <v>818403115750</v>
      </c>
      <c r="N8" s="6"/>
      <c r="O8" s="6">
        <v>750979660932</v>
      </c>
      <c r="P8" s="6"/>
      <c r="Q8" s="6">
        <v>67423454818</v>
      </c>
      <c r="S8" s="6"/>
      <c r="T8" s="6"/>
    </row>
    <row r="9" spans="1:20">
      <c r="A9" s="1" t="s">
        <v>16</v>
      </c>
      <c r="C9" s="3">
        <v>1148300</v>
      </c>
      <c r="E9" s="6">
        <v>1349056858387</v>
      </c>
      <c r="F9" s="6"/>
      <c r="G9" s="6">
        <v>1173320608661</v>
      </c>
      <c r="H9" s="6"/>
      <c r="I9" s="6">
        <v>175736249726</v>
      </c>
      <c r="J9" s="6"/>
      <c r="K9" s="6">
        <v>1148300</v>
      </c>
      <c r="L9" s="6"/>
      <c r="M9" s="6">
        <v>1349056858387</v>
      </c>
      <c r="N9" s="6"/>
      <c r="O9" s="6">
        <v>1251001496155</v>
      </c>
      <c r="P9" s="6"/>
      <c r="Q9" s="6">
        <v>98055362232</v>
      </c>
      <c r="S9" s="6"/>
      <c r="T9" s="6"/>
    </row>
    <row r="10" spans="1:20">
      <c r="A10" s="1" t="s">
        <v>17</v>
      </c>
      <c r="C10" s="3">
        <v>121300</v>
      </c>
      <c r="E10" s="6">
        <f>142470489000+1</f>
        <v>142470489001</v>
      </c>
      <c r="F10" s="6"/>
      <c r="G10" s="6">
        <v>123481874500</v>
      </c>
      <c r="H10" s="6"/>
      <c r="I10" s="6">
        <v>18988614501</v>
      </c>
      <c r="J10" s="6"/>
      <c r="K10" s="6">
        <v>121300</v>
      </c>
      <c r="L10" s="6"/>
      <c r="M10" s="6">
        <v>142470489001</v>
      </c>
      <c r="N10" s="6"/>
      <c r="O10" s="6">
        <v>131087819616</v>
      </c>
      <c r="P10" s="6"/>
      <c r="Q10" s="6">
        <v>11382669385</v>
      </c>
      <c r="S10" s="6"/>
      <c r="T10" s="6"/>
    </row>
    <row r="11" spans="1:20">
      <c r="A11" s="1" t="s">
        <v>66</v>
      </c>
      <c r="C11" s="3">
        <v>18500</v>
      </c>
      <c r="E11" s="6">
        <v>18219197172</v>
      </c>
      <c r="F11" s="6"/>
      <c r="G11" s="6">
        <v>18496646875</v>
      </c>
      <c r="H11" s="6"/>
      <c r="I11" s="6">
        <v>-277449703</v>
      </c>
      <c r="J11" s="6"/>
      <c r="K11" s="6">
        <v>18500</v>
      </c>
      <c r="L11" s="6"/>
      <c r="M11" s="6">
        <v>18219197172</v>
      </c>
      <c r="N11" s="6"/>
      <c r="O11" s="6">
        <v>18256190465</v>
      </c>
      <c r="P11" s="6"/>
      <c r="Q11" s="6">
        <v>-36993293</v>
      </c>
      <c r="S11" s="6"/>
      <c r="T11" s="6"/>
    </row>
    <row r="12" spans="1:20">
      <c r="A12" s="1" t="s">
        <v>27</v>
      </c>
      <c r="C12" s="3">
        <v>40000</v>
      </c>
      <c r="E12" s="6">
        <v>33913852000</v>
      </c>
      <c r="F12" s="6"/>
      <c r="G12" s="6">
        <v>33685133462</v>
      </c>
      <c r="H12" s="6"/>
      <c r="I12" s="6">
        <v>228718538</v>
      </c>
      <c r="J12" s="6"/>
      <c r="K12" s="6">
        <v>40000</v>
      </c>
      <c r="L12" s="6"/>
      <c r="M12" s="6">
        <v>33913852000</v>
      </c>
      <c r="N12" s="6"/>
      <c r="O12" s="6">
        <v>32586753066</v>
      </c>
      <c r="P12" s="6"/>
      <c r="Q12" s="6">
        <v>1327098934</v>
      </c>
      <c r="S12" s="6"/>
      <c r="T12" s="6"/>
    </row>
    <row r="13" spans="1:20" ht="22.5" thickBot="1">
      <c r="E13" s="4">
        <f>SUM(E8:E12)</f>
        <v>2362063512310</v>
      </c>
      <c r="G13" s="4">
        <f>SUM(G8:G12)</f>
        <v>2060370723360</v>
      </c>
      <c r="I13" s="4">
        <f>SUM(I8:I12)</f>
        <v>301692788950</v>
      </c>
      <c r="M13" s="4">
        <f>SUM(M8:M12)</f>
        <v>2362063512310</v>
      </c>
      <c r="O13" s="4">
        <f>SUM(O8:O12)</f>
        <v>2183911920234</v>
      </c>
      <c r="Q13" s="4">
        <f>SUM(Q8:Q12)</f>
        <v>178151592076</v>
      </c>
    </row>
    <row r="14" spans="1:20" ht="22.5" thickTop="1">
      <c r="C14" s="6"/>
      <c r="D14" s="6">
        <f t="shared" ref="D14" si="0">SUM(D8:D10)</f>
        <v>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20">
      <c r="E15" s="3"/>
      <c r="G15" s="3"/>
      <c r="I15" s="14"/>
      <c r="M15" s="13"/>
      <c r="O15" s="3"/>
      <c r="Q15" s="14"/>
    </row>
    <row r="16" spans="1:20">
      <c r="E16" s="3"/>
      <c r="I16" s="13"/>
      <c r="M16" s="13"/>
      <c r="Q16" s="13"/>
    </row>
    <row r="17" spans="5:17">
      <c r="E17" s="6"/>
      <c r="F17" s="6"/>
      <c r="G17" s="6"/>
      <c r="H17" s="6"/>
      <c r="I17" s="14"/>
      <c r="M17" s="15"/>
      <c r="Q17" s="3"/>
    </row>
    <row r="18" spans="5:17">
      <c r="E18" s="3"/>
      <c r="G18" s="3"/>
      <c r="I18" s="13"/>
      <c r="Q18" s="6"/>
    </row>
    <row r="19" spans="5:17">
      <c r="E19" s="3"/>
      <c r="I19" s="3"/>
      <c r="M19" s="6"/>
      <c r="N19" s="6"/>
      <c r="O19" s="6"/>
      <c r="P19" s="6"/>
      <c r="Q19" s="6"/>
    </row>
    <row r="20" spans="5:17">
      <c r="M20" s="3"/>
      <c r="O20" s="3"/>
      <c r="Q20" s="3"/>
    </row>
    <row r="21" spans="5:17">
      <c r="M21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0.14999847407452621"/>
  </sheetPr>
  <dimension ref="A2:Q19"/>
  <sheetViews>
    <sheetView rightToLeft="1" workbookViewId="0">
      <selection activeCell="Q11" sqref="Q11"/>
    </sheetView>
  </sheetViews>
  <sheetFormatPr defaultRowHeight="21.75"/>
  <cols>
    <col min="1" max="1" width="27.7109375" style="1" bestFit="1" customWidth="1"/>
    <col min="2" max="2" width="1" style="1" customWidth="1"/>
    <col min="3" max="3" width="8.42578125" style="1" bestFit="1" customWidth="1"/>
    <col min="4" max="4" width="1" style="1" customWidth="1"/>
    <col min="5" max="5" width="16.5703125" style="1" bestFit="1" customWidth="1"/>
    <col min="6" max="6" width="1" style="1" customWidth="1"/>
    <col min="7" max="7" width="16.5703125" style="1" bestFit="1" customWidth="1"/>
    <col min="8" max="8" width="1" style="1" customWidth="1"/>
    <col min="9" max="9" width="26" style="1" bestFit="1" customWidth="1"/>
    <col min="10" max="10" width="1" style="1" customWidth="1"/>
    <col min="11" max="11" width="9.5703125" style="1" bestFit="1" customWidth="1"/>
    <col min="12" max="12" width="1" style="1" customWidth="1"/>
    <col min="13" max="13" width="17.285156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26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2.5">
      <c r="A3" s="18" t="s">
        <v>53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2.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2.5">
      <c r="A6" s="16" t="s">
        <v>3</v>
      </c>
      <c r="C6" s="17" t="s">
        <v>55</v>
      </c>
      <c r="D6" s="17" t="s">
        <v>55</v>
      </c>
      <c r="E6" s="17" t="s">
        <v>55</v>
      </c>
      <c r="F6" s="17" t="s">
        <v>55</v>
      </c>
      <c r="G6" s="17" t="s">
        <v>55</v>
      </c>
      <c r="H6" s="17" t="s">
        <v>55</v>
      </c>
      <c r="I6" s="17" t="s">
        <v>55</v>
      </c>
      <c r="K6" s="17" t="s">
        <v>56</v>
      </c>
      <c r="L6" s="17" t="s">
        <v>56</v>
      </c>
      <c r="M6" s="17" t="s">
        <v>56</v>
      </c>
      <c r="N6" s="17" t="s">
        <v>56</v>
      </c>
      <c r="O6" s="17" t="s">
        <v>56</v>
      </c>
      <c r="P6" s="17" t="s">
        <v>56</v>
      </c>
      <c r="Q6" s="17" t="s">
        <v>56</v>
      </c>
    </row>
    <row r="7" spans="1:17" ht="22.5">
      <c r="A7" s="17" t="s">
        <v>3</v>
      </c>
      <c r="C7" s="17" t="s">
        <v>7</v>
      </c>
      <c r="E7" s="17" t="s">
        <v>63</v>
      </c>
      <c r="G7" s="17" t="s">
        <v>64</v>
      </c>
      <c r="I7" s="17" t="s">
        <v>67</v>
      </c>
      <c r="K7" s="17" t="s">
        <v>7</v>
      </c>
      <c r="M7" s="17" t="s">
        <v>63</v>
      </c>
      <c r="O7" s="17" t="s">
        <v>64</v>
      </c>
      <c r="Q7" s="17" t="s">
        <v>67</v>
      </c>
    </row>
    <row r="8" spans="1:17">
      <c r="A8" s="1" t="s">
        <v>15</v>
      </c>
      <c r="C8" s="6">
        <v>28500</v>
      </c>
      <c r="D8" s="6"/>
      <c r="E8" s="6">
        <v>30544762608</v>
      </c>
      <c r="F8" s="6"/>
      <c r="G8" s="6">
        <v>30742094118</v>
      </c>
      <c r="H8" s="6"/>
      <c r="I8" s="6">
        <v>-197331510</v>
      </c>
      <c r="J8" s="6"/>
      <c r="K8" s="6">
        <v>160600</v>
      </c>
      <c r="L8" s="6"/>
      <c r="M8" s="6">
        <v>196587157407</v>
      </c>
      <c r="N8" s="6"/>
      <c r="O8" s="6">
        <v>173230163112</v>
      </c>
      <c r="P8" s="6"/>
      <c r="Q8" s="6">
        <v>23356994295</v>
      </c>
    </row>
    <row r="9" spans="1:17">
      <c r="A9" s="1" t="s">
        <v>16</v>
      </c>
      <c r="C9" s="6">
        <v>33700</v>
      </c>
      <c r="D9" s="6"/>
      <c r="E9" s="6">
        <v>35864499399</v>
      </c>
      <c r="F9" s="6"/>
      <c r="G9" s="6">
        <v>36713773316</v>
      </c>
      <c r="H9" s="6"/>
      <c r="I9" s="6">
        <v>-849273917</v>
      </c>
      <c r="J9" s="6"/>
      <c r="K9" s="6">
        <v>256200</v>
      </c>
      <c r="L9" s="6"/>
      <c r="M9" s="6">
        <v>322196980916</v>
      </c>
      <c r="N9" s="6"/>
      <c r="O9" s="6">
        <v>279121695143</v>
      </c>
      <c r="P9" s="6"/>
      <c r="Q9" s="6">
        <v>43075285773</v>
      </c>
    </row>
    <row r="10" spans="1:17">
      <c r="A10" s="1" t="s">
        <v>17</v>
      </c>
      <c r="C10" s="6">
        <v>13000</v>
      </c>
      <c r="D10" s="6"/>
      <c r="E10" s="6">
        <v>14032034350</v>
      </c>
      <c r="F10" s="6"/>
      <c r="G10" s="6">
        <v>14047951358</v>
      </c>
      <c r="H10" s="6"/>
      <c r="I10" s="6">
        <v>-15917008</v>
      </c>
      <c r="J10" s="6"/>
      <c r="K10" s="6">
        <v>158500</v>
      </c>
      <c r="L10" s="6"/>
      <c r="M10" s="6">
        <v>193944527367</v>
      </c>
      <c r="N10" s="6"/>
      <c r="O10" s="6">
        <v>171286977932</v>
      </c>
      <c r="P10" s="6"/>
      <c r="Q10" s="6">
        <v>22657549435</v>
      </c>
    </row>
    <row r="11" spans="1:17">
      <c r="A11" s="1" t="s">
        <v>68</v>
      </c>
      <c r="C11" s="6">
        <v>0</v>
      </c>
      <c r="D11" s="6"/>
      <c r="E11" s="6">
        <v>0</v>
      </c>
      <c r="F11" s="6"/>
      <c r="G11" s="6">
        <v>0</v>
      </c>
      <c r="H11" s="6"/>
      <c r="I11" s="6">
        <v>0</v>
      </c>
      <c r="J11" s="6"/>
      <c r="K11" s="6">
        <v>30100</v>
      </c>
      <c r="L11" s="6"/>
      <c r="M11" s="6">
        <v>30100000000</v>
      </c>
      <c r="N11" s="6"/>
      <c r="O11" s="6">
        <v>29315125770</v>
      </c>
      <c r="P11" s="6"/>
      <c r="Q11" s="6">
        <v>784874230</v>
      </c>
    </row>
    <row r="12" spans="1:17" ht="22.5" thickBot="1">
      <c r="E12" s="4">
        <f>SUM(E8:E11)</f>
        <v>80441296357</v>
      </c>
      <c r="G12" s="4">
        <f>SUM(G8:G11)</f>
        <v>81503818792</v>
      </c>
      <c r="I12" s="12">
        <f>SUM(I8:I11)</f>
        <v>-1062522435</v>
      </c>
      <c r="M12" s="4">
        <f>SUM(M8:M11)</f>
        <v>742828665690</v>
      </c>
      <c r="O12" s="4">
        <f>SUM(O8:O11)</f>
        <v>652953961957</v>
      </c>
      <c r="Q12" s="4">
        <f>SUM(Q8:Q11)</f>
        <v>89874703733</v>
      </c>
    </row>
    <row r="13" spans="1:17" ht="22.5" thickTop="1"/>
    <row r="14" spans="1:17"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>
      <c r="E15" s="3"/>
      <c r="G15" s="3"/>
      <c r="I15" s="3"/>
      <c r="M15" s="3"/>
      <c r="O15" s="3"/>
      <c r="Q15" s="3"/>
    </row>
    <row r="16" spans="1:17">
      <c r="C16" s="3"/>
      <c r="D16" s="3"/>
      <c r="E16" s="3"/>
      <c r="F16" s="3"/>
      <c r="G16" s="3"/>
      <c r="H16" s="3"/>
      <c r="I16" s="14"/>
      <c r="M16" s="3"/>
      <c r="N16" s="3"/>
      <c r="O16" s="3"/>
      <c r="P16" s="3"/>
      <c r="Q16" s="3"/>
    </row>
    <row r="17" spans="12:17">
      <c r="L17" s="6"/>
      <c r="M17" s="6"/>
      <c r="N17" s="6"/>
      <c r="O17" s="6"/>
      <c r="P17" s="6"/>
      <c r="Q17" s="6"/>
    </row>
    <row r="18" spans="12:17">
      <c r="M18" s="3"/>
      <c r="O18" s="3"/>
      <c r="Q18" s="3"/>
    </row>
    <row r="19" spans="12:17">
      <c r="L19" s="3"/>
      <c r="M19" s="3"/>
      <c r="N19" s="3"/>
      <c r="O19" s="3"/>
      <c r="P19" s="3"/>
      <c r="Q19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3"/>
  <sheetViews>
    <sheetView rightToLeft="1" workbookViewId="0">
      <selection activeCell="I11" sqref="I11"/>
    </sheetView>
  </sheetViews>
  <sheetFormatPr defaultRowHeight="21.75"/>
  <cols>
    <col min="1" max="1" width="27.7109375" style="1" bestFit="1" customWidth="1"/>
    <col min="2" max="2" width="1" style="1" customWidth="1"/>
    <col min="3" max="3" width="16.425781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20.5703125" style="1" customWidth="1"/>
    <col min="8" max="8" width="1" style="1" customWidth="1"/>
    <col min="9" max="9" width="33.7109375" style="1" customWidth="1"/>
    <col min="10" max="10" width="1" style="1" customWidth="1"/>
    <col min="11" max="11" width="19.28515625" style="1" bestFit="1" customWidth="1"/>
    <col min="12" max="12" width="1" style="1" customWidth="1"/>
    <col min="13" max="13" width="16.42578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16.5703125" style="1" bestFit="1" customWidth="1"/>
    <col min="20" max="20" width="1" style="1" customWidth="1"/>
    <col min="21" max="21" width="19.2851562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22.5">
      <c r="A3" s="18" t="s">
        <v>53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22.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6" spans="1:21" ht="22.5">
      <c r="A6" s="16" t="s">
        <v>3</v>
      </c>
      <c r="C6" s="17" t="s">
        <v>55</v>
      </c>
      <c r="D6" s="17" t="s">
        <v>55</v>
      </c>
      <c r="E6" s="17" t="s">
        <v>55</v>
      </c>
      <c r="F6" s="17" t="s">
        <v>55</v>
      </c>
      <c r="G6" s="17" t="s">
        <v>55</v>
      </c>
      <c r="H6" s="17" t="s">
        <v>55</v>
      </c>
      <c r="I6" s="17" t="s">
        <v>55</v>
      </c>
      <c r="J6" s="17" t="s">
        <v>55</v>
      </c>
      <c r="K6" s="17" t="s">
        <v>55</v>
      </c>
      <c r="M6" s="17" t="s">
        <v>56</v>
      </c>
      <c r="N6" s="17" t="s">
        <v>56</v>
      </c>
      <c r="O6" s="17" t="s">
        <v>56</v>
      </c>
      <c r="P6" s="17" t="s">
        <v>56</v>
      </c>
      <c r="Q6" s="17" t="s">
        <v>56</v>
      </c>
      <c r="R6" s="17" t="s">
        <v>56</v>
      </c>
      <c r="S6" s="17" t="s">
        <v>56</v>
      </c>
      <c r="T6" s="17" t="s">
        <v>56</v>
      </c>
      <c r="U6" s="17" t="s">
        <v>56</v>
      </c>
    </row>
    <row r="7" spans="1:21" ht="22.5">
      <c r="A7" s="17" t="s">
        <v>3</v>
      </c>
      <c r="C7" s="17" t="s">
        <v>69</v>
      </c>
      <c r="E7" s="17" t="s">
        <v>70</v>
      </c>
      <c r="G7" s="17" t="s">
        <v>71</v>
      </c>
      <c r="I7" s="17" t="s">
        <v>40</v>
      </c>
      <c r="K7" s="17" t="s">
        <v>72</v>
      </c>
      <c r="M7" s="17" t="s">
        <v>69</v>
      </c>
      <c r="O7" s="17" t="s">
        <v>70</v>
      </c>
      <c r="Q7" s="17" t="s">
        <v>71</v>
      </c>
      <c r="S7" s="17" t="s">
        <v>40</v>
      </c>
      <c r="U7" s="17" t="s">
        <v>72</v>
      </c>
    </row>
    <row r="8" spans="1:21">
      <c r="A8" s="1" t="s">
        <v>15</v>
      </c>
      <c r="C8" s="3">
        <v>0</v>
      </c>
      <c r="E8" s="3">
        <v>107016655888</v>
      </c>
      <c r="G8" s="6">
        <v>-197331510</v>
      </c>
      <c r="I8" s="3">
        <f>C8+E8+G8</f>
        <v>106819324378</v>
      </c>
      <c r="K8" s="8">
        <f>I8/$I$11</f>
        <v>0.35526034476037238</v>
      </c>
      <c r="M8" s="3">
        <v>0</v>
      </c>
      <c r="O8" s="3">
        <v>67423454818</v>
      </c>
      <c r="Q8" s="3">
        <v>23356994295</v>
      </c>
      <c r="S8" s="3">
        <f>M8+O8+Q8</f>
        <v>90780449113</v>
      </c>
      <c r="U8" s="8">
        <f>S8/$S$11</f>
        <v>0.34134235731385976</v>
      </c>
    </row>
    <row r="9" spans="1:21">
      <c r="A9" s="1" t="s">
        <v>16</v>
      </c>
      <c r="C9" s="3">
        <v>0</v>
      </c>
      <c r="E9" s="3">
        <v>175736249727</v>
      </c>
      <c r="G9" s="6">
        <v>-849273917</v>
      </c>
      <c r="I9" s="3">
        <f t="shared" ref="I9:I10" si="0">C9+E9+G9</f>
        <v>174886975810</v>
      </c>
      <c r="K9" s="8">
        <f t="shared" ref="K9:K10" si="1">I9/$I$11</f>
        <v>0.58164014500315997</v>
      </c>
      <c r="M9" s="3">
        <v>0</v>
      </c>
      <c r="O9" s="3">
        <v>98055362232</v>
      </c>
      <c r="Q9" s="3">
        <v>43075285773</v>
      </c>
      <c r="S9" s="3">
        <f t="shared" ref="S9:S10" si="2">M9+O9+Q9</f>
        <v>141130648005</v>
      </c>
      <c r="U9" s="8">
        <f t="shared" ref="U9:U10" si="3">S9/$S$11</f>
        <v>0.53066346939189857</v>
      </c>
    </row>
    <row r="10" spans="1:21">
      <c r="A10" s="1" t="s">
        <v>17</v>
      </c>
      <c r="C10" s="3">
        <v>0</v>
      </c>
      <c r="E10" s="3">
        <v>18988614500</v>
      </c>
      <c r="G10" s="6">
        <v>-15917008</v>
      </c>
      <c r="I10" s="3">
        <f t="shared" si="0"/>
        <v>18972697492</v>
      </c>
      <c r="K10" s="8">
        <f t="shared" si="1"/>
        <v>6.3099510236467676E-2</v>
      </c>
      <c r="M10" s="3">
        <v>0</v>
      </c>
      <c r="O10" s="3">
        <v>11382669385</v>
      </c>
      <c r="Q10" s="3">
        <v>22657549435</v>
      </c>
      <c r="S10" s="3">
        <f t="shared" si="2"/>
        <v>34040218820</v>
      </c>
      <c r="U10" s="8">
        <f t="shared" si="3"/>
        <v>0.1279941732942417</v>
      </c>
    </row>
    <row r="11" spans="1:21" ht="22.5" thickBot="1">
      <c r="C11" s="4">
        <f>SUM(C8:C10)</f>
        <v>0</v>
      </c>
      <c r="E11" s="4">
        <f>SUM(E8:E10)</f>
        <v>301741520115</v>
      </c>
      <c r="G11" s="12">
        <f>SUM(G8:G10)</f>
        <v>-1062522435</v>
      </c>
      <c r="I11" s="4">
        <f>SUM(I8:I10)</f>
        <v>300678997680</v>
      </c>
      <c r="K11" s="7">
        <f>SUM(K8:K10)</f>
        <v>1</v>
      </c>
      <c r="M11" s="4">
        <f>SUM(M8:M10)</f>
        <v>0</v>
      </c>
      <c r="O11" s="4">
        <f>SUM(O8:O10)</f>
        <v>176861486435</v>
      </c>
      <c r="Q11" s="4">
        <f>SUM(Q8:Q10)</f>
        <v>89089829503</v>
      </c>
      <c r="S11" s="4">
        <f>SUM(S8:S10)</f>
        <v>265951315938</v>
      </c>
      <c r="U11" s="7">
        <f>SUM(U8:U10)</f>
        <v>1</v>
      </c>
    </row>
    <row r="12" spans="1:21" ht="22.5" thickTop="1"/>
    <row r="13" spans="1:21">
      <c r="I13" s="3"/>
      <c r="S13" s="3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Ghayouri</dc:creator>
  <cp:lastModifiedBy>Ali Ghayouri</cp:lastModifiedBy>
  <dcterms:created xsi:type="dcterms:W3CDTF">2021-02-21T14:13:17Z</dcterms:created>
  <dcterms:modified xsi:type="dcterms:W3CDTF">2021-02-28T15:06:36Z</dcterms:modified>
</cp:coreProperties>
</file>