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akrami\Desktop\پرتفوی\"/>
    </mc:Choice>
  </mc:AlternateContent>
  <xr:revisionPtr revIDLastSave="0" documentId="8_{E8F0B7ED-D15D-4F6D-83F5-8AD9C14E6A4B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سهام" sheetId="1" r:id="rId1"/>
    <sheet name="جمع درآمدها" sheetId="15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1" l="1"/>
  <c r="I10" i="11"/>
  <c r="I11" i="11"/>
  <c r="I12" i="11"/>
  <c r="I13" i="11"/>
  <c r="I14" i="11"/>
  <c r="I15" i="11"/>
  <c r="I16" i="11"/>
  <c r="I17" i="11"/>
  <c r="I18" i="11"/>
  <c r="I19" i="11"/>
  <c r="I20" i="11"/>
  <c r="I8" i="11"/>
  <c r="E21" i="11"/>
  <c r="G21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8" i="11"/>
  <c r="S21" i="11"/>
  <c r="S18" i="11"/>
  <c r="S19" i="11"/>
  <c r="S20" i="11"/>
  <c r="S17" i="11"/>
  <c r="Q21" i="11"/>
  <c r="O21" i="11"/>
  <c r="I21" i="9"/>
  <c r="Q21" i="9"/>
  <c r="O21" i="9"/>
  <c r="M21" i="9"/>
  <c r="S15" i="11"/>
  <c r="S16" i="11"/>
  <c r="S14" i="11"/>
  <c r="Q12" i="10"/>
  <c r="I12" i="10"/>
  <c r="G10" i="15"/>
  <c r="K11" i="13"/>
  <c r="K9" i="13"/>
  <c r="K10" i="13"/>
  <c r="K8" i="13"/>
  <c r="G11" i="13"/>
  <c r="G9" i="13"/>
  <c r="G10" i="13"/>
  <c r="G8" i="13"/>
  <c r="I11" i="13"/>
  <c r="E11" i="13"/>
  <c r="M21" i="11"/>
  <c r="L21" i="11"/>
  <c r="C21" i="11"/>
  <c r="O12" i="10"/>
  <c r="M12" i="10"/>
  <c r="G12" i="10"/>
  <c r="E12" i="10"/>
  <c r="Q9" i="9"/>
  <c r="Q10" i="9"/>
  <c r="Q11" i="9"/>
  <c r="Q12" i="9"/>
  <c r="Q13" i="9"/>
  <c r="Q8" i="9"/>
  <c r="I9" i="9"/>
  <c r="I10" i="9"/>
  <c r="I11" i="9"/>
  <c r="I12" i="9"/>
  <c r="I13" i="9"/>
  <c r="I8" i="9"/>
  <c r="G21" i="9"/>
  <c r="E21" i="9"/>
  <c r="S11" i="7"/>
  <c r="Q11" i="7"/>
  <c r="O11" i="7"/>
  <c r="M11" i="7"/>
  <c r="K11" i="7"/>
  <c r="I11" i="7"/>
  <c r="S12" i="6"/>
  <c r="Q12" i="6"/>
  <c r="O12" i="6"/>
  <c r="M12" i="6"/>
  <c r="K12" i="6"/>
  <c r="Y15" i="1"/>
  <c r="W15" i="1"/>
  <c r="U15" i="1"/>
  <c r="O15" i="1"/>
  <c r="K15" i="1"/>
  <c r="G15" i="1"/>
  <c r="E15" i="1"/>
  <c r="I21" i="11" l="1"/>
  <c r="K15" i="11" s="1"/>
  <c r="K9" i="11" l="1"/>
  <c r="K17" i="11"/>
  <c r="K10" i="11"/>
  <c r="K18" i="11"/>
  <c r="K20" i="11"/>
  <c r="K11" i="11"/>
  <c r="K19" i="11"/>
  <c r="K12" i="11"/>
  <c r="K13" i="11"/>
  <c r="K8" i="11"/>
  <c r="C7" i="15"/>
  <c r="C10" i="15" s="1"/>
  <c r="E7" i="15" s="1"/>
  <c r="K16" i="11"/>
  <c r="K14" i="11"/>
  <c r="U21" i="11"/>
  <c r="E8" i="15" l="1"/>
  <c r="E10" i="15" s="1"/>
  <c r="E9" i="15"/>
  <c r="K21" i="11"/>
</calcChain>
</file>

<file path=xl/sharedStrings.xml><?xml version="1.0" encoding="utf-8"?>
<sst xmlns="http://schemas.openxmlformats.org/spreadsheetml/2006/main" count="290" uniqueCount="79">
  <si>
    <t>صندوق سرمایه‌گذاری طلای عیار مفید</t>
  </si>
  <si>
    <t>صورت وضعیت پورتفوی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</si>
  <si>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</si>
  <si>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</si>
  <si>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</si>
  <si>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</si>
  <si>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</si>
  <si>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</si>
  <si>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</si>
  <si>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</si>
  <si>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</si>
  <si>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</si>
  <si>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</si>
  <si>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</si>
  <si>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</si>
  <si>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</si>
  <si>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</si>
  <si>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</si>
  <si>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</si>
  <si>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</si>
  <si>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</si>
  <si>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</si>
  <si>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</si>
  <si>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</si>
  <si>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</si>
  <si>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</si>
  <si>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</si>
  <si>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</si>
  <si>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</si>
  <si>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</si>
  <si>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</si>
  <si>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</si>
  <si>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</si>
  <si>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</si>
  <si>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</si>
  <si>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</si>
  <si>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</si>
  <si>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</si>
  <si>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</si>
  <si>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</si>
  <si>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</si>
  <si>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</si>
  <si>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</si>
  <si>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</si>
  <si>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</si>
  <si>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</si>
  <si>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</si>
  <si>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</si>
  <si>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</si>
  <si>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</si>
  <si>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</si>
  <si>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</si>
  <si>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</si>
  <si>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</si>
  <si>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</si>
  <si>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</si>
  <si>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</si>
  <si>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</si>
  <si>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</si>
  <si>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</si>
  <si>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</si>
  <si>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</si>
  <si>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</si>
  <si>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</si>
  <si>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</si>
  <si>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</si>
  <si>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</si>
  <si>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سرمایه‌گذاری در اوراق بهادار</t>
  </si>
  <si>
    <t>درآمد سپرده بانکی</t>
  </si>
  <si>
    <t>اختیار خرید شمش-14020903-330</t>
  </si>
  <si>
    <t>اختیار خرید شمش-14020912-300</t>
  </si>
  <si>
    <t>اختیار خرید شمش-14020903-340</t>
  </si>
  <si>
    <t xml:space="preserve"> اوراق اختیار خرید شمش-14020903-330</t>
  </si>
  <si>
    <t xml:space="preserve"> اوراق اختیار خرید شمش-14020903-300</t>
  </si>
  <si>
    <t xml:space="preserve"> اوراق اختیار خرید شمش-14020903-340</t>
  </si>
  <si>
    <t xml:space="preserve"> قرارداد آتی شمش طلا تحویل 30 آبان ماه 1402</t>
  </si>
  <si>
    <t xml:space="preserve"> قرارداد آتی شمش طلا تحویل 29 شهریور ماه 1402</t>
  </si>
  <si>
    <t xml:space="preserve"> قرارداد آتی شمش طلا تحویل 29 مهر ماه 1402</t>
  </si>
  <si>
    <t xml:space="preserve"> قرارداد آتی شمش طلا تحویل 28 آذر ماه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</si>
</sst>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_-;\(#,##0\)"/>
  </numFmts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workbookViewId="0">
      <selection activeCell="Y18" sqref="Y18"/>
    </sheetView>
  </sheetViews>
  <sheetFormatPr defaultRowHeight="21.75" x14ac:dyDescent="0.5"/>
  <cols>
    <col min="1" max="1" width="29.140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2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9.570312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6.85546875" style="2" bestFit="1" customWidth="1"/>
    <col min="14" max="14" width="1" style="2" customWidth="1"/>
    <col min="15" max="15" width="14.7109375" style="2" bestFit="1" customWidth="1"/>
    <col min="16" max="16" width="1" style="2" customWidth="1"/>
    <col min="17" max="17" width="11.425781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2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x14ac:dyDescent="0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6" spans="1:25" ht="22.5" x14ac:dyDescent="0.5">
      <c r="A6" s="4" t="s">
        <v>3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Q6" s="5" t="s">
        <v>6</v>
      </c>
      <c r="R6" s="5" t="s">
        <v>6</v>
      </c>
      <c r="S6" s="5" t="s">
        <v>6</v>
      </c>
      <c r="T6" s="5" t="s">
        <v>6</v>
      </c>
      <c r="U6" s="5" t="s">
        <v>6</v>
      </c>
      <c r="V6" s="5" t="s">
        <v>6</v>
      </c>
      <c r="W6" s="5" t="s">
        <v>6</v>
      </c>
      <c r="X6" s="5" t="s">
        <v>6</v>
      </c>
      <c r="Y6" s="5" t="s">
        <v>6</v>
      </c>
    </row>
    <row r="7" spans="1:25" ht="22.5" x14ac:dyDescent="0.5">
      <c r="A7" s="4" t="s">
        <v>3</v>
      </c>
      <c r="C7" s="6" t="s">
        <v>7</v>
      </c>
      <c r="E7" s="6" t="s">
        <v>8</v>
      </c>
      <c r="G7" s="6" t="s">
        <v>9</v>
      </c>
      <c r="I7" s="7" t="s">
        <v>10</v>
      </c>
      <c r="J7" s="7" t="s">
        <v>10</v>
      </c>
      <c r="K7" s="7" t="s">
        <v>10</v>
      </c>
      <c r="M7" s="7" t="s">
        <v>11</v>
      </c>
      <c r="N7" s="7" t="s">
        <v>11</v>
      </c>
      <c r="O7" s="7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2.5" x14ac:dyDescent="0.5">
      <c r="A8" s="5" t="s">
        <v>3</v>
      </c>
      <c r="C8" s="5" t="s">
        <v>7</v>
      </c>
      <c r="E8" s="5" t="s">
        <v>8</v>
      </c>
      <c r="G8" s="5" t="s">
        <v>9</v>
      </c>
      <c r="I8" s="7" t="s">
        <v>7</v>
      </c>
      <c r="K8" s="7" t="s">
        <v>8</v>
      </c>
      <c r="M8" s="7" t="s">
        <v>7</v>
      </c>
      <c r="O8" s="7" t="s">
        <v>14</v>
      </c>
      <c r="Q8" s="5" t="s">
        <v>7</v>
      </c>
      <c r="S8" s="5" t="s">
        <v>12</v>
      </c>
      <c r="U8" s="5" t="s">
        <v>8</v>
      </c>
      <c r="W8" s="5" t="s">
        <v>9</v>
      </c>
      <c r="Y8" s="5" t="s">
        <v>13</v>
      </c>
    </row>
    <row r="9" spans="1:25" x14ac:dyDescent="0.5">
      <c r="A9" s="2" t="s">
        <v>15</v>
      </c>
      <c r="C9" s="3">
        <v>1218100</v>
      </c>
      <c r="E9" s="3">
        <v>2747158624815</v>
      </c>
      <c r="G9" s="3">
        <v>3503864497737.5</v>
      </c>
      <c r="I9" s="3">
        <v>32900</v>
      </c>
      <c r="K9" s="3">
        <v>96085649734</v>
      </c>
      <c r="M9" s="3">
        <v>0</v>
      </c>
      <c r="O9" s="3">
        <v>0</v>
      </c>
      <c r="Q9" s="3">
        <v>1251000</v>
      </c>
      <c r="S9" s="3">
        <v>2930000</v>
      </c>
      <c r="U9" s="3">
        <v>2843244274549</v>
      </c>
      <c r="W9" s="3">
        <v>3660848212500</v>
      </c>
      <c r="Y9" s="9">
        <v>7.441262370608695E-2</v>
      </c>
    </row>
    <row r="10" spans="1:25" x14ac:dyDescent="0.5">
      <c r="A10" s="2" t="s">
        <v>16</v>
      </c>
      <c r="C10" s="3">
        <v>819600</v>
      </c>
      <c r="E10" s="3">
        <v>2282744029675</v>
      </c>
      <c r="G10" s="3">
        <v>2357497440000</v>
      </c>
      <c r="I10" s="3">
        <v>37900</v>
      </c>
      <c r="K10" s="3">
        <v>110287963802</v>
      </c>
      <c r="M10" s="3">
        <v>0</v>
      </c>
      <c r="O10" s="3">
        <v>0</v>
      </c>
      <c r="Q10" s="3">
        <v>857500</v>
      </c>
      <c r="S10" s="3">
        <v>2936650</v>
      </c>
      <c r="U10" s="3">
        <v>2393031993477</v>
      </c>
      <c r="W10" s="3">
        <v>2515029653281.25</v>
      </c>
      <c r="Y10" s="9">
        <v>5.1122019907911709E-2</v>
      </c>
    </row>
    <row r="11" spans="1:25" x14ac:dyDescent="0.5">
      <c r="A11" s="2" t="s">
        <v>17</v>
      </c>
      <c r="C11" s="3">
        <v>4918800</v>
      </c>
      <c r="E11" s="3">
        <v>9619362480675</v>
      </c>
      <c r="G11" s="3">
        <v>14161641527232</v>
      </c>
      <c r="I11" s="3">
        <v>0</v>
      </c>
      <c r="K11" s="3">
        <v>0</v>
      </c>
      <c r="M11" s="3">
        <v>0</v>
      </c>
      <c r="O11" s="3">
        <v>0</v>
      </c>
      <c r="Q11" s="3">
        <v>4918800</v>
      </c>
      <c r="S11" s="3">
        <v>2923488</v>
      </c>
      <c r="U11" s="3">
        <v>9619362480675</v>
      </c>
      <c r="W11" s="3">
        <v>14362077708432</v>
      </c>
      <c r="Y11" s="9">
        <v>0.29193231243676698</v>
      </c>
    </row>
    <row r="12" spans="1:25" x14ac:dyDescent="0.5">
      <c r="A12" s="2" t="s">
        <v>18</v>
      </c>
      <c r="C12" s="3">
        <v>1439400</v>
      </c>
      <c r="E12" s="3">
        <v>3817018034957</v>
      </c>
      <c r="G12" s="3">
        <v>4140290160000</v>
      </c>
      <c r="I12" s="3">
        <v>116800</v>
      </c>
      <c r="K12" s="3">
        <v>341616156537</v>
      </c>
      <c r="M12" s="3">
        <v>0</v>
      </c>
      <c r="O12" s="3">
        <v>0</v>
      </c>
      <c r="Q12" s="3">
        <v>1556200</v>
      </c>
      <c r="S12" s="3">
        <v>2923000</v>
      </c>
      <c r="U12" s="3">
        <v>4158634191494</v>
      </c>
      <c r="W12" s="3">
        <v>4543086634250</v>
      </c>
      <c r="Y12" s="9">
        <v>9.2345537579044956E-2</v>
      </c>
    </row>
    <row r="13" spans="1:25" x14ac:dyDescent="0.5">
      <c r="A13" s="2" t="s">
        <v>19</v>
      </c>
      <c r="C13" s="3">
        <v>1585900</v>
      </c>
      <c r="E13" s="3">
        <v>4531668277572</v>
      </c>
      <c r="G13" s="3">
        <v>4553761587957.3799</v>
      </c>
      <c r="I13" s="3">
        <v>164300</v>
      </c>
      <c r="K13" s="3">
        <v>476956721548</v>
      </c>
      <c r="M13" s="3">
        <v>0</v>
      </c>
      <c r="O13" s="3">
        <v>0</v>
      </c>
      <c r="Q13" s="3">
        <v>1750200</v>
      </c>
      <c r="S13" s="3">
        <v>2923001</v>
      </c>
      <c r="U13" s="3">
        <v>5008624999120</v>
      </c>
      <c r="W13" s="3">
        <v>5109441554762.25</v>
      </c>
      <c r="Y13" s="9">
        <v>0.10385761159518907</v>
      </c>
    </row>
    <row r="14" spans="1:25" x14ac:dyDescent="0.5">
      <c r="A14" s="2" t="s">
        <v>20</v>
      </c>
      <c r="C14" s="3">
        <v>5106929</v>
      </c>
      <c r="E14" s="3">
        <v>16914287363905</v>
      </c>
      <c r="G14" s="3">
        <v>16438215136714.1</v>
      </c>
      <c r="I14" s="3">
        <v>709088</v>
      </c>
      <c r="K14" s="3">
        <v>2317565602402</v>
      </c>
      <c r="M14" s="3">
        <v>0</v>
      </c>
      <c r="O14" s="3">
        <v>0</v>
      </c>
      <c r="Q14" s="3">
        <v>5815901</v>
      </c>
      <c r="S14" s="3">
        <v>3235000</v>
      </c>
      <c r="U14" s="3">
        <v>19231469074345</v>
      </c>
      <c r="W14" s="3">
        <v>18769285079636</v>
      </c>
      <c r="Y14" s="9">
        <v>0.38151588560658628</v>
      </c>
    </row>
    <row r="15" spans="1:25" ht="22.5" thickBot="1" x14ac:dyDescent="0.55000000000000004">
      <c r="E15" s="8">
        <f>SUM(E9:E14)</f>
        <v>39912238811599</v>
      </c>
      <c r="G15" s="8">
        <f>SUM(G9:G14)</f>
        <v>45155270349640.977</v>
      </c>
      <c r="K15" s="8">
        <f>SUM(K9:K14)</f>
        <v>3342512094023</v>
      </c>
      <c r="O15" s="8">
        <f>SUM(O9:O14)</f>
        <v>0</v>
      </c>
      <c r="U15" s="8">
        <f>SUM(U9:U14)</f>
        <v>43254367013660</v>
      </c>
      <c r="W15" s="8">
        <f>SUM(W9:W14)</f>
        <v>48959768842861.5</v>
      </c>
      <c r="Y15" s="11">
        <f>SUM(Y9:Y14)</f>
        <v>0.99518599083158588</v>
      </c>
    </row>
    <row r="16" spans="1:25" ht="22.5" thickTop="1" x14ac:dyDescent="0.5"/>
    <row r="18" spans="25:25" x14ac:dyDescent="0.5">
      <c r="Y18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23" sqref="C23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8.710937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 x14ac:dyDescent="0.5">
      <c r="A2" s="1" t="s">
        <v>0</v>
      </c>
      <c r="B2" s="1"/>
      <c r="C2" s="1"/>
      <c r="D2" s="1"/>
      <c r="E2" s="1"/>
      <c r="F2" s="1"/>
      <c r="G2" s="1"/>
    </row>
    <row r="3" spans="1:7" ht="22.5" x14ac:dyDescent="0.5">
      <c r="A3" s="1" t="s">
        <v>44</v>
      </c>
      <c r="B3" s="1"/>
      <c r="C3" s="1"/>
      <c r="D3" s="1"/>
      <c r="E3" s="1"/>
      <c r="F3" s="1"/>
      <c r="G3" s="1"/>
    </row>
    <row r="4" spans="1:7" ht="22.5" x14ac:dyDescent="0.5">
      <c r="A4" s="1" t="s">
        <v>2</v>
      </c>
      <c r="B4" s="1"/>
      <c r="C4" s="1"/>
      <c r="D4" s="1"/>
      <c r="E4" s="1"/>
      <c r="F4" s="1"/>
      <c r="G4" s="1"/>
    </row>
    <row r="6" spans="1:7" ht="22.5" x14ac:dyDescent="0.5">
      <c r="A6" s="5" t="s">
        <v>48</v>
      </c>
      <c r="C6" s="5" t="s">
        <v>29</v>
      </c>
      <c r="E6" s="5" t="s">
        <v>61</v>
      </c>
      <c r="G6" s="5" t="s">
        <v>13</v>
      </c>
    </row>
    <row r="7" spans="1:7" x14ac:dyDescent="0.5">
      <c r="A7" s="2" t="s">
        <v>66</v>
      </c>
      <c r="C7" s="3">
        <f>'سرمایه‌گذاری در سهام'!I21</f>
        <v>462415631602</v>
      </c>
      <c r="E7" s="9">
        <f>C7/$C$10</f>
        <v>0.99741748090653481</v>
      </c>
      <c r="G7" s="9">
        <v>9.3979614013298979E-3</v>
      </c>
    </row>
    <row r="8" spans="1:7" x14ac:dyDescent="0.5">
      <c r="A8" s="2" t="s">
        <v>67</v>
      </c>
      <c r="C8" s="3">
        <v>0</v>
      </c>
      <c r="E8" s="9">
        <f t="shared" ref="E8:E9" si="0">C8/$C$10</f>
        <v>0</v>
      </c>
      <c r="G8" s="9">
        <v>0</v>
      </c>
    </row>
    <row r="9" spans="1:7" x14ac:dyDescent="0.5">
      <c r="A9" s="2" t="s">
        <v>68</v>
      </c>
      <c r="C9" s="3">
        <v>1197289220</v>
      </c>
      <c r="E9" s="9">
        <f t="shared" si="0"/>
        <v>2.5825190934652322E-3</v>
      </c>
      <c r="G9" s="9">
        <v>2.4336827703209329E-5</v>
      </c>
    </row>
    <row r="10" spans="1:7" ht="22.5" thickBot="1" x14ac:dyDescent="0.55000000000000004">
      <c r="C10" s="8">
        <f>SUM(C7:C9)</f>
        <v>463612920822</v>
      </c>
      <c r="E10" s="12">
        <f>SUM(E7:E9)</f>
        <v>1</v>
      </c>
      <c r="G10" s="12">
        <f>SUM(G7:G9)</f>
        <v>9.4222982290331075E-3</v>
      </c>
    </row>
    <row r="11" spans="1:7" ht="22.5" thickTop="1" x14ac:dyDescent="0.5"/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Q22" sqref="Q22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x14ac:dyDescent="0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22.5" x14ac:dyDescent="0.5">
      <c r="A6" s="4" t="s">
        <v>24</v>
      </c>
      <c r="C6" s="5" t="s">
        <v>25</v>
      </c>
      <c r="D6" s="5" t="s">
        <v>25</v>
      </c>
      <c r="E6" s="5" t="s">
        <v>25</v>
      </c>
      <c r="F6" s="5" t="s">
        <v>25</v>
      </c>
      <c r="G6" s="5" t="s">
        <v>25</v>
      </c>
      <c r="H6" s="5" t="s">
        <v>25</v>
      </c>
      <c r="I6" s="5" t="s">
        <v>25</v>
      </c>
      <c r="K6" s="5" t="s">
        <v>4</v>
      </c>
      <c r="M6" s="5" t="s">
        <v>5</v>
      </c>
      <c r="N6" s="5" t="s">
        <v>5</v>
      </c>
      <c r="O6" s="5" t="s">
        <v>5</v>
      </c>
      <c r="Q6" s="5" t="s">
        <v>6</v>
      </c>
      <c r="R6" s="5" t="s">
        <v>6</v>
      </c>
      <c r="S6" s="5" t="s">
        <v>6</v>
      </c>
    </row>
    <row r="7" spans="1:19" ht="22.5" x14ac:dyDescent="0.5">
      <c r="A7" s="5" t="s">
        <v>24</v>
      </c>
      <c r="C7" s="7" t="s">
        <v>26</v>
      </c>
      <c r="E7" s="7" t="s">
        <v>27</v>
      </c>
      <c r="G7" s="7" t="s">
        <v>28</v>
      </c>
      <c r="I7" s="7" t="s">
        <v>22</v>
      </c>
      <c r="K7" s="7" t="s">
        <v>29</v>
      </c>
      <c r="M7" s="7" t="s">
        <v>30</v>
      </c>
      <c r="O7" s="7" t="s">
        <v>31</v>
      </c>
      <c r="Q7" s="7" t="s">
        <v>29</v>
      </c>
      <c r="S7" s="7" t="s">
        <v>23</v>
      </c>
    </row>
    <row r="8" spans="1:19" x14ac:dyDescent="0.5">
      <c r="A8" s="2" t="s">
        <v>32</v>
      </c>
      <c r="C8" s="2" t="s">
        <v>33</v>
      </c>
      <c r="E8" s="2" t="s">
        <v>34</v>
      </c>
      <c r="G8" s="2" t="s">
        <v>35</v>
      </c>
      <c r="I8" s="3">
        <v>5</v>
      </c>
      <c r="K8" s="3">
        <v>446855</v>
      </c>
      <c r="L8" s="3"/>
      <c r="M8" s="3">
        <v>6800000000</v>
      </c>
      <c r="N8" s="3"/>
      <c r="O8" s="3">
        <v>6800280000</v>
      </c>
      <c r="P8" s="3"/>
      <c r="Q8" s="3">
        <v>166855</v>
      </c>
      <c r="S8" s="9">
        <v>3.3915960476274836E-9</v>
      </c>
    </row>
    <row r="9" spans="1:19" x14ac:dyDescent="0.5">
      <c r="A9" s="2" t="s">
        <v>32</v>
      </c>
      <c r="C9" s="2" t="s">
        <v>36</v>
      </c>
      <c r="E9" s="2" t="s">
        <v>34</v>
      </c>
      <c r="G9" s="2" t="s">
        <v>37</v>
      </c>
      <c r="I9" s="3">
        <v>5</v>
      </c>
      <c r="K9" s="3">
        <v>12981379748</v>
      </c>
      <c r="L9" s="3"/>
      <c r="M9" s="3">
        <v>372860514</v>
      </c>
      <c r="N9" s="3"/>
      <c r="O9" s="3">
        <v>6800000000</v>
      </c>
      <c r="P9" s="3"/>
      <c r="Q9" s="3">
        <v>6554240262</v>
      </c>
      <c r="S9" s="9">
        <v>1.332254674286064E-4</v>
      </c>
    </row>
    <row r="10" spans="1:19" x14ac:dyDescent="0.5">
      <c r="A10" s="2" t="s">
        <v>38</v>
      </c>
      <c r="C10" s="2" t="s">
        <v>39</v>
      </c>
      <c r="E10" s="2" t="s">
        <v>34</v>
      </c>
      <c r="G10" s="2" t="s">
        <v>40</v>
      </c>
      <c r="I10" s="3">
        <v>5</v>
      </c>
      <c r="K10" s="3">
        <v>10126234</v>
      </c>
      <c r="L10" s="3"/>
      <c r="M10" s="3">
        <v>41445</v>
      </c>
      <c r="N10" s="3"/>
      <c r="O10" s="3">
        <v>0</v>
      </c>
      <c r="P10" s="3"/>
      <c r="Q10" s="3">
        <v>10167679</v>
      </c>
      <c r="S10" s="9">
        <v>2.0667441736804391E-7</v>
      </c>
    </row>
    <row r="11" spans="1:19" x14ac:dyDescent="0.5">
      <c r="A11" s="2" t="s">
        <v>41</v>
      </c>
      <c r="C11" s="2" t="s">
        <v>42</v>
      </c>
      <c r="E11" s="2" t="s">
        <v>34</v>
      </c>
      <c r="G11" s="2" t="s">
        <v>43</v>
      </c>
      <c r="I11" s="3">
        <v>5</v>
      </c>
      <c r="K11" s="3">
        <v>278802715893</v>
      </c>
      <c r="L11" s="3"/>
      <c r="M11" s="3">
        <v>3281945220145</v>
      </c>
      <c r="N11" s="3"/>
      <c r="O11" s="3">
        <v>3331337496136</v>
      </c>
      <c r="P11" s="3"/>
      <c r="Q11" s="3">
        <v>229410439902</v>
      </c>
      <c r="S11" s="9">
        <v>4.6631359039651524E-3</v>
      </c>
    </row>
    <row r="12" spans="1:19" ht="22.5" thickBot="1" x14ac:dyDescent="0.55000000000000004">
      <c r="K12" s="8">
        <f>SUM(K8:K11)</f>
        <v>291794668730</v>
      </c>
      <c r="M12" s="8">
        <f>SUM(M8:M11)</f>
        <v>3289118122104</v>
      </c>
      <c r="O12" s="8">
        <f>SUM(O8:O11)</f>
        <v>3344937776136</v>
      </c>
      <c r="Q12" s="8">
        <f>SUM(Q8:Q11)</f>
        <v>235975014698</v>
      </c>
      <c r="S12" s="11">
        <f>SUM(S8:S11)</f>
        <v>4.7965714374071742E-3</v>
      </c>
    </row>
    <row r="13" spans="1:19" ht="22.5" thickTop="1" x14ac:dyDescent="0.5"/>
    <row r="15" spans="1:19" x14ac:dyDescent="0.5">
      <c r="S15" s="3"/>
    </row>
  </sheetData>
  <mergeCells count="17"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O8" sqref="O8:O10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x14ac:dyDescent="0.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22.5" x14ac:dyDescent="0.5">
      <c r="A6" s="5" t="s">
        <v>45</v>
      </c>
      <c r="B6" s="5" t="s">
        <v>45</v>
      </c>
      <c r="C6" s="5" t="s">
        <v>45</v>
      </c>
      <c r="D6" s="5" t="s">
        <v>45</v>
      </c>
      <c r="E6" s="5" t="s">
        <v>45</v>
      </c>
      <c r="F6" s="5" t="s">
        <v>45</v>
      </c>
      <c r="G6" s="5" t="s">
        <v>45</v>
      </c>
      <c r="I6" s="5" t="s">
        <v>46</v>
      </c>
      <c r="J6" s="5" t="s">
        <v>46</v>
      </c>
      <c r="K6" s="5" t="s">
        <v>46</v>
      </c>
      <c r="L6" s="5" t="s">
        <v>46</v>
      </c>
      <c r="M6" s="5" t="s">
        <v>46</v>
      </c>
      <c r="O6" s="5" t="s">
        <v>47</v>
      </c>
      <c r="P6" s="5" t="s">
        <v>47</v>
      </c>
      <c r="Q6" s="5" t="s">
        <v>47</v>
      </c>
      <c r="R6" s="5" t="s">
        <v>47</v>
      </c>
      <c r="S6" s="5" t="s">
        <v>47</v>
      </c>
    </row>
    <row r="7" spans="1:19" ht="22.5" x14ac:dyDescent="0.5">
      <c r="A7" s="7" t="s">
        <v>48</v>
      </c>
      <c r="C7" s="7" t="s">
        <v>49</v>
      </c>
      <c r="E7" s="7" t="s">
        <v>21</v>
      </c>
      <c r="G7" s="7" t="s">
        <v>22</v>
      </c>
      <c r="I7" s="7" t="s">
        <v>50</v>
      </c>
      <c r="K7" s="7" t="s">
        <v>51</v>
      </c>
      <c r="M7" s="7" t="s">
        <v>52</v>
      </c>
      <c r="O7" s="7" t="s">
        <v>50</v>
      </c>
      <c r="Q7" s="7" t="s">
        <v>51</v>
      </c>
      <c r="S7" s="7" t="s">
        <v>52</v>
      </c>
    </row>
    <row r="8" spans="1:19" x14ac:dyDescent="0.5">
      <c r="A8" s="2" t="s">
        <v>32</v>
      </c>
      <c r="C8" s="3">
        <v>1</v>
      </c>
      <c r="E8" s="2" t="s">
        <v>53</v>
      </c>
      <c r="G8" s="3">
        <v>5</v>
      </c>
      <c r="I8" s="3">
        <v>25402930</v>
      </c>
      <c r="K8" s="3">
        <v>0</v>
      </c>
      <c r="M8" s="3">
        <v>25402930</v>
      </c>
      <c r="O8" s="3">
        <v>149352119</v>
      </c>
      <c r="Q8" s="3">
        <v>0</v>
      </c>
      <c r="S8" s="3">
        <v>149352119</v>
      </c>
    </row>
    <row r="9" spans="1:19" x14ac:dyDescent="0.5">
      <c r="A9" s="2" t="s">
        <v>38</v>
      </c>
      <c r="C9" s="3">
        <v>17</v>
      </c>
      <c r="E9" s="2" t="s">
        <v>53</v>
      </c>
      <c r="G9" s="3">
        <v>5</v>
      </c>
      <c r="I9" s="3">
        <v>41445</v>
      </c>
      <c r="K9" s="3">
        <v>0</v>
      </c>
      <c r="M9" s="3">
        <v>41445</v>
      </c>
      <c r="O9" s="3">
        <v>169828</v>
      </c>
      <c r="Q9" s="3">
        <v>0</v>
      </c>
      <c r="S9" s="3">
        <v>169828</v>
      </c>
    </row>
    <row r="10" spans="1:19" x14ac:dyDescent="0.5">
      <c r="A10" s="2" t="s">
        <v>41</v>
      </c>
      <c r="C10" s="3">
        <v>1</v>
      </c>
      <c r="E10" s="2" t="s">
        <v>53</v>
      </c>
      <c r="G10" s="3">
        <v>5</v>
      </c>
      <c r="I10" s="3">
        <v>1171844845</v>
      </c>
      <c r="K10" s="3">
        <v>0</v>
      </c>
      <c r="M10" s="3">
        <v>1171844845</v>
      </c>
      <c r="O10" s="3">
        <v>1837271716</v>
      </c>
      <c r="Q10" s="3">
        <v>0</v>
      </c>
      <c r="S10" s="3">
        <v>1837271716</v>
      </c>
    </row>
    <row r="11" spans="1:19" ht="22.5" thickBot="1" x14ac:dyDescent="0.55000000000000004">
      <c r="I11" s="8">
        <f>SUM(I8:I10)</f>
        <v>1197289220</v>
      </c>
      <c r="K11" s="8">
        <f>SUM(K8:K10)</f>
        <v>0</v>
      </c>
      <c r="M11" s="8">
        <f>SUM(M8:M10)</f>
        <v>1197289220</v>
      </c>
      <c r="O11" s="8">
        <f>SUM(O8:O10)</f>
        <v>1986793663</v>
      </c>
      <c r="Q11" s="8">
        <f>SUM(Q8:Q10)</f>
        <v>0</v>
      </c>
      <c r="S11" s="8">
        <f>SUM(S8:S10)</f>
        <v>1986793663</v>
      </c>
    </row>
    <row r="12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workbookViewId="0">
      <selection activeCell="I14" sqref="I14:I16"/>
    </sheetView>
  </sheetViews>
  <sheetFormatPr defaultRowHeight="21.75" x14ac:dyDescent="0.5"/>
  <cols>
    <col min="1" max="1" width="41.57031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2" style="2" bestFit="1" customWidth="1"/>
    <col min="6" max="6" width="1" style="2" customWidth="1"/>
    <col min="7" max="7" width="22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x14ac:dyDescent="0.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7" ht="22.5" x14ac:dyDescent="0.5">
      <c r="A6" s="4" t="s">
        <v>3</v>
      </c>
      <c r="C6" s="5" t="s">
        <v>46</v>
      </c>
      <c r="D6" s="5" t="s">
        <v>46</v>
      </c>
      <c r="E6" s="5" t="s">
        <v>46</v>
      </c>
      <c r="F6" s="5" t="s">
        <v>46</v>
      </c>
      <c r="G6" s="5" t="s">
        <v>46</v>
      </c>
      <c r="H6" s="5" t="s">
        <v>46</v>
      </c>
      <c r="I6" s="5" t="s">
        <v>46</v>
      </c>
      <c r="K6" s="5" t="s">
        <v>47</v>
      </c>
      <c r="L6" s="5" t="s">
        <v>47</v>
      </c>
      <c r="M6" s="5" t="s">
        <v>47</v>
      </c>
      <c r="N6" s="5" t="s">
        <v>47</v>
      </c>
      <c r="O6" s="5" t="s">
        <v>47</v>
      </c>
      <c r="P6" s="5" t="s">
        <v>47</v>
      </c>
      <c r="Q6" s="5" t="s">
        <v>47</v>
      </c>
    </row>
    <row r="7" spans="1:17" ht="22.5" x14ac:dyDescent="0.5">
      <c r="A7" s="5" t="s">
        <v>3</v>
      </c>
      <c r="C7" s="7" t="s">
        <v>7</v>
      </c>
      <c r="E7" s="7" t="s">
        <v>54</v>
      </c>
      <c r="G7" s="7" t="s">
        <v>55</v>
      </c>
      <c r="I7" s="7" t="s">
        <v>56</v>
      </c>
      <c r="K7" s="7" t="s">
        <v>7</v>
      </c>
      <c r="M7" s="7" t="s">
        <v>54</v>
      </c>
      <c r="O7" s="7" t="s">
        <v>55</v>
      </c>
      <c r="Q7" s="7" t="s">
        <v>56</v>
      </c>
    </row>
    <row r="8" spans="1:17" x14ac:dyDescent="0.5">
      <c r="A8" s="2" t="s">
        <v>16</v>
      </c>
      <c r="C8" s="3">
        <v>857500</v>
      </c>
      <c r="E8" s="3">
        <v>2515029653281</v>
      </c>
      <c r="G8" s="3">
        <v>2467785403802</v>
      </c>
      <c r="I8" s="3">
        <f>E8-G8</f>
        <v>47244249479</v>
      </c>
      <c r="K8" s="3">
        <v>857500</v>
      </c>
      <c r="M8" s="3">
        <v>2515029653281</v>
      </c>
      <c r="O8" s="3">
        <v>2407471408885</v>
      </c>
      <c r="Q8" s="3">
        <f>M8-O8</f>
        <v>107558244396</v>
      </c>
    </row>
    <row r="9" spans="1:17" x14ac:dyDescent="0.5">
      <c r="A9" s="2" t="s">
        <v>17</v>
      </c>
      <c r="C9" s="3">
        <v>4918800</v>
      </c>
      <c r="E9" s="3">
        <v>14362077708432</v>
      </c>
      <c r="G9" s="3">
        <v>14161641527232</v>
      </c>
      <c r="I9" s="3">
        <f t="shared" ref="I9:I13" si="0">E9-G9</f>
        <v>200436181200</v>
      </c>
      <c r="K9" s="3">
        <v>4918800</v>
      </c>
      <c r="M9" s="3">
        <v>14362077708432</v>
      </c>
      <c r="O9" s="3">
        <v>13775074806000</v>
      </c>
      <c r="Q9" s="3">
        <f t="shared" ref="Q9:Q13" si="1">M9-O9</f>
        <v>587002902432</v>
      </c>
    </row>
    <row r="10" spans="1:17" x14ac:dyDescent="0.5">
      <c r="A10" s="2" t="s">
        <v>15</v>
      </c>
      <c r="C10" s="3">
        <v>1251000</v>
      </c>
      <c r="E10" s="3">
        <v>3660848212500</v>
      </c>
      <c r="G10" s="3">
        <v>3599950147471</v>
      </c>
      <c r="I10" s="3">
        <f t="shared" si="0"/>
        <v>60898065029</v>
      </c>
      <c r="K10" s="3">
        <v>1251000</v>
      </c>
      <c r="M10" s="3">
        <v>3660848212500</v>
      </c>
      <c r="O10" s="3">
        <v>3503872541441</v>
      </c>
      <c r="Q10" s="3">
        <f t="shared" si="1"/>
        <v>156975671059</v>
      </c>
    </row>
    <row r="11" spans="1:17" x14ac:dyDescent="0.5">
      <c r="A11" s="2" t="s">
        <v>18</v>
      </c>
      <c r="C11" s="3">
        <v>1556200</v>
      </c>
      <c r="E11" s="3">
        <v>4543086634250</v>
      </c>
      <c r="G11" s="3">
        <v>4481906316537</v>
      </c>
      <c r="I11" s="3">
        <f t="shared" si="0"/>
        <v>61180317713</v>
      </c>
      <c r="K11" s="3">
        <v>1556200</v>
      </c>
      <c r="M11" s="3">
        <v>4543086634250</v>
      </c>
      <c r="O11" s="3">
        <v>4369595693769</v>
      </c>
      <c r="Q11" s="3">
        <f t="shared" si="1"/>
        <v>173490940481</v>
      </c>
    </row>
    <row r="12" spans="1:17" x14ac:dyDescent="0.5">
      <c r="A12" s="2" t="s">
        <v>19</v>
      </c>
      <c r="C12" s="3">
        <v>1750200</v>
      </c>
      <c r="E12" s="3">
        <v>5109441554762</v>
      </c>
      <c r="G12" s="3">
        <v>5030718309505</v>
      </c>
      <c r="I12" s="3">
        <f t="shared" si="0"/>
        <v>78723245257</v>
      </c>
      <c r="K12" s="3">
        <v>1750200</v>
      </c>
      <c r="M12" s="3">
        <v>5109441554762</v>
      </c>
      <c r="O12" s="3">
        <v>4930388486264</v>
      </c>
      <c r="Q12" s="3">
        <f t="shared" si="1"/>
        <v>179053068498</v>
      </c>
    </row>
    <row r="13" spans="1:17" x14ac:dyDescent="0.5">
      <c r="A13" s="2" t="s">
        <v>20</v>
      </c>
      <c r="C13" s="3">
        <v>5815901</v>
      </c>
      <c r="E13" s="3">
        <v>18769285079636</v>
      </c>
      <c r="G13" s="3">
        <v>18755419374135</v>
      </c>
      <c r="I13" s="3">
        <f t="shared" si="0"/>
        <v>13865705501</v>
      </c>
      <c r="K13" s="3">
        <v>5815901</v>
      </c>
      <c r="M13" s="3">
        <v>18769285079636</v>
      </c>
      <c r="O13" s="3">
        <v>18181428053123</v>
      </c>
      <c r="Q13" s="3">
        <f t="shared" si="1"/>
        <v>587857026513</v>
      </c>
    </row>
    <row r="14" spans="1:17" x14ac:dyDescent="0.5">
      <c r="A14" s="2" t="s">
        <v>72</v>
      </c>
      <c r="I14" s="13">
        <v>-46268796</v>
      </c>
      <c r="K14" s="2">
        <v>0</v>
      </c>
      <c r="M14" s="2">
        <v>0</v>
      </c>
      <c r="O14" s="2">
        <v>0</v>
      </c>
      <c r="Q14" s="2">
        <v>0</v>
      </c>
    </row>
    <row r="15" spans="1:17" x14ac:dyDescent="0.5">
      <c r="A15" s="2" t="s">
        <v>73</v>
      </c>
      <c r="I15" s="13">
        <v>-31122576</v>
      </c>
      <c r="K15" s="2">
        <v>0</v>
      </c>
      <c r="M15" s="2">
        <v>0</v>
      </c>
      <c r="O15" s="2">
        <v>0</v>
      </c>
      <c r="Q15" s="2">
        <v>0</v>
      </c>
    </row>
    <row r="16" spans="1:17" x14ac:dyDescent="0.5">
      <c r="A16" s="2" t="s">
        <v>74</v>
      </c>
      <c r="I16" s="13">
        <v>-19735080</v>
      </c>
      <c r="K16" s="2">
        <v>0</v>
      </c>
      <c r="M16" s="2">
        <v>0</v>
      </c>
      <c r="O16" s="2">
        <v>0</v>
      </c>
      <c r="Q16" s="2">
        <v>0</v>
      </c>
    </row>
    <row r="17" spans="1:17" x14ac:dyDescent="0.5">
      <c r="A17" s="2" t="s">
        <v>75</v>
      </c>
      <c r="C17" s="2">
        <v>0</v>
      </c>
      <c r="E17" s="2">
        <v>0</v>
      </c>
      <c r="G17" s="2">
        <v>0</v>
      </c>
      <c r="I17" s="2">
        <v>0</v>
      </c>
      <c r="Q17" s="13">
        <v>-26214553</v>
      </c>
    </row>
    <row r="18" spans="1:17" x14ac:dyDescent="0.5">
      <c r="A18" s="2" t="s">
        <v>76</v>
      </c>
      <c r="C18" s="2">
        <v>0</v>
      </c>
      <c r="E18" s="2">
        <v>0</v>
      </c>
      <c r="G18" s="2">
        <v>0</v>
      </c>
      <c r="I18" s="2">
        <v>0</v>
      </c>
      <c r="Q18" s="13">
        <v>91266168</v>
      </c>
    </row>
    <row r="19" spans="1:17" x14ac:dyDescent="0.5">
      <c r="A19" s="2" t="s">
        <v>77</v>
      </c>
      <c r="C19" s="2">
        <v>0</v>
      </c>
      <c r="E19" s="2">
        <v>0</v>
      </c>
      <c r="G19" s="2">
        <v>0</v>
      </c>
      <c r="I19" s="2">
        <v>0</v>
      </c>
      <c r="Q19" s="13">
        <v>-488033441</v>
      </c>
    </row>
    <row r="20" spans="1:17" x14ac:dyDescent="0.5">
      <c r="A20" s="2" t="s">
        <v>78</v>
      </c>
      <c r="C20" s="2">
        <v>0</v>
      </c>
      <c r="E20" s="2">
        <v>0</v>
      </c>
      <c r="G20" s="2">
        <v>0</v>
      </c>
      <c r="I20" s="2">
        <v>0</v>
      </c>
      <c r="Q20" s="13">
        <v>17964080</v>
      </c>
    </row>
    <row r="21" spans="1:17" ht="22.5" thickBot="1" x14ac:dyDescent="0.55000000000000004">
      <c r="E21" s="8">
        <f>SUM(E8:E13)</f>
        <v>48959768842861</v>
      </c>
      <c r="G21" s="8">
        <f>SUM(G8:G13)</f>
        <v>48497421078682</v>
      </c>
      <c r="I21" s="8">
        <f>SUM(I8:I20)</f>
        <v>462250637727</v>
      </c>
      <c r="M21" s="8">
        <f>SUM(M8:M20)</f>
        <v>48959768842861</v>
      </c>
      <c r="O21" s="8">
        <f>SUM(O8:O20)</f>
        <v>47167830989482</v>
      </c>
      <c r="Q21" s="8">
        <f>SUM(Q8:Q20)</f>
        <v>1791532835633</v>
      </c>
    </row>
    <row r="22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"/>
  <sheetViews>
    <sheetView rightToLeft="1" workbookViewId="0">
      <selection activeCell="E14" sqref="E14"/>
    </sheetView>
  </sheetViews>
  <sheetFormatPr defaultRowHeight="21.75" x14ac:dyDescent="0.5"/>
  <cols>
    <col min="1" max="1" width="30" style="2" bestFit="1" customWidth="1"/>
    <col min="2" max="2" width="1" style="2" customWidth="1"/>
    <col min="3" max="3" width="6.8554687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6.140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7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x14ac:dyDescent="0.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7" ht="22.5" x14ac:dyDescent="0.5">
      <c r="A6" s="4" t="s">
        <v>3</v>
      </c>
      <c r="C6" s="5" t="s">
        <v>46</v>
      </c>
      <c r="D6" s="5" t="s">
        <v>46</v>
      </c>
      <c r="E6" s="5" t="s">
        <v>46</v>
      </c>
      <c r="F6" s="5" t="s">
        <v>46</v>
      </c>
      <c r="G6" s="5" t="s">
        <v>46</v>
      </c>
      <c r="H6" s="5" t="s">
        <v>46</v>
      </c>
      <c r="I6" s="5" t="s">
        <v>46</v>
      </c>
      <c r="K6" s="5" t="s">
        <v>47</v>
      </c>
      <c r="L6" s="5" t="s">
        <v>47</v>
      </c>
      <c r="M6" s="5" t="s">
        <v>47</v>
      </c>
      <c r="N6" s="5" t="s">
        <v>47</v>
      </c>
      <c r="O6" s="5" t="s">
        <v>47</v>
      </c>
      <c r="P6" s="5" t="s">
        <v>47</v>
      </c>
      <c r="Q6" s="5" t="s">
        <v>47</v>
      </c>
    </row>
    <row r="7" spans="1:17" ht="22.5" x14ac:dyDescent="0.5">
      <c r="A7" s="5" t="s">
        <v>3</v>
      </c>
      <c r="C7" s="7" t="s">
        <v>7</v>
      </c>
      <c r="E7" s="7" t="s">
        <v>54</v>
      </c>
      <c r="G7" s="7" t="s">
        <v>55</v>
      </c>
      <c r="I7" s="7" t="s">
        <v>57</v>
      </c>
      <c r="K7" s="7" t="s">
        <v>7</v>
      </c>
      <c r="M7" s="7" t="s">
        <v>54</v>
      </c>
      <c r="O7" s="7" t="s">
        <v>55</v>
      </c>
      <c r="Q7" s="7" t="s">
        <v>57</v>
      </c>
    </row>
    <row r="8" spans="1:17" x14ac:dyDescent="0.5">
      <c r="A8" s="2" t="s">
        <v>20</v>
      </c>
      <c r="C8" s="3">
        <v>0</v>
      </c>
      <c r="E8" s="3">
        <v>0</v>
      </c>
      <c r="G8" s="3">
        <v>0</v>
      </c>
      <c r="I8" s="3">
        <v>0</v>
      </c>
      <c r="K8" s="3">
        <v>8150</v>
      </c>
      <c r="M8" s="3">
        <v>26028566338</v>
      </c>
      <c r="O8" s="3">
        <v>25014080683</v>
      </c>
      <c r="Q8" s="3">
        <v>1014485655</v>
      </c>
    </row>
    <row r="9" spans="1:17" x14ac:dyDescent="0.5">
      <c r="A9" s="2" t="s">
        <v>69</v>
      </c>
      <c r="C9" s="3"/>
      <c r="E9" s="3"/>
      <c r="G9" s="3"/>
      <c r="I9" s="3">
        <v>58703856</v>
      </c>
      <c r="Q9" s="3">
        <v>59750000</v>
      </c>
    </row>
    <row r="10" spans="1:17" x14ac:dyDescent="0.5">
      <c r="A10" s="2" t="s">
        <v>70</v>
      </c>
      <c r="C10" s="3"/>
      <c r="E10" s="3"/>
      <c r="G10" s="3"/>
      <c r="I10" s="3">
        <v>78165019</v>
      </c>
      <c r="Q10" s="3">
        <v>78165019</v>
      </c>
    </row>
    <row r="11" spans="1:17" x14ac:dyDescent="0.5">
      <c r="A11" s="2" t="s">
        <v>71</v>
      </c>
      <c r="C11" s="3"/>
      <c r="E11" s="3"/>
      <c r="G11" s="3"/>
      <c r="I11" s="3">
        <v>28125000</v>
      </c>
      <c r="Q11" s="3">
        <v>28125000</v>
      </c>
    </row>
    <row r="12" spans="1:17" ht="22.5" thickBot="1" x14ac:dyDescent="0.55000000000000004">
      <c r="E12" s="8">
        <f>SUM(E8)</f>
        <v>0</v>
      </c>
      <c r="G12" s="8">
        <f>SUM(G8)</f>
        <v>0</v>
      </c>
      <c r="I12" s="8">
        <f>SUM(I8:I11)</f>
        <v>164993875</v>
      </c>
      <c r="M12" s="8">
        <f>SUM(M8)</f>
        <v>26028566338</v>
      </c>
      <c r="O12" s="8">
        <f>SUM(O8)</f>
        <v>25014080683</v>
      </c>
      <c r="Q12" s="8">
        <f>SUM(Q8:Q11)</f>
        <v>1180525674</v>
      </c>
    </row>
    <row r="13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topLeftCell="A7" workbookViewId="0">
      <selection activeCell="I23" sqref="I23"/>
    </sheetView>
  </sheetViews>
  <sheetFormatPr defaultRowHeight="21.75" x14ac:dyDescent="0.5"/>
  <cols>
    <col min="1" max="1" width="41.57031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8.71093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2.5" x14ac:dyDescent="0.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1:21" ht="22.5" x14ac:dyDescent="0.5">
      <c r="A6" s="4" t="s">
        <v>3</v>
      </c>
      <c r="C6" s="5" t="s">
        <v>46</v>
      </c>
      <c r="D6" s="5" t="s">
        <v>46</v>
      </c>
      <c r="E6" s="5" t="s">
        <v>46</v>
      </c>
      <c r="F6" s="5" t="s">
        <v>46</v>
      </c>
      <c r="G6" s="5" t="s">
        <v>46</v>
      </c>
      <c r="H6" s="5" t="s">
        <v>46</v>
      </c>
      <c r="I6" s="5" t="s">
        <v>46</v>
      </c>
      <c r="J6" s="5" t="s">
        <v>46</v>
      </c>
      <c r="K6" s="5" t="s">
        <v>46</v>
      </c>
      <c r="M6" s="5" t="s">
        <v>47</v>
      </c>
      <c r="N6" s="5" t="s">
        <v>47</v>
      </c>
      <c r="O6" s="5" t="s">
        <v>47</v>
      </c>
      <c r="P6" s="5" t="s">
        <v>47</v>
      </c>
      <c r="Q6" s="5" t="s">
        <v>47</v>
      </c>
      <c r="R6" s="5" t="s">
        <v>47</v>
      </c>
      <c r="S6" s="5" t="s">
        <v>47</v>
      </c>
      <c r="T6" s="5" t="s">
        <v>47</v>
      </c>
      <c r="U6" s="5" t="s">
        <v>47</v>
      </c>
    </row>
    <row r="7" spans="1:21" ht="22.5" x14ac:dyDescent="0.5">
      <c r="A7" s="5" t="s">
        <v>3</v>
      </c>
      <c r="C7" s="7" t="s">
        <v>58</v>
      </c>
      <c r="E7" s="7" t="s">
        <v>59</v>
      </c>
      <c r="G7" s="7" t="s">
        <v>60</v>
      </c>
      <c r="I7" s="7" t="s">
        <v>29</v>
      </c>
      <c r="K7" s="7" t="s">
        <v>61</v>
      </c>
      <c r="M7" s="7" t="s">
        <v>58</v>
      </c>
      <c r="O7" s="7" t="s">
        <v>59</v>
      </c>
      <c r="Q7" s="7" t="s">
        <v>60</v>
      </c>
      <c r="S7" s="7" t="s">
        <v>29</v>
      </c>
      <c r="U7" s="7" t="s">
        <v>61</v>
      </c>
    </row>
    <row r="8" spans="1:21" x14ac:dyDescent="0.5">
      <c r="A8" s="2" t="s">
        <v>20</v>
      </c>
      <c r="C8" s="3">
        <v>0</v>
      </c>
      <c r="E8" s="3">
        <v>13865705501</v>
      </c>
      <c r="G8" s="3">
        <v>0</v>
      </c>
      <c r="I8" s="3">
        <f>C8+E8+G8</f>
        <v>13865705501</v>
      </c>
      <c r="K8" s="9">
        <f>I8/$I$21</f>
        <v>2.9985373662571552E-2</v>
      </c>
      <c r="M8" s="3">
        <v>0</v>
      </c>
      <c r="O8" s="3">
        <v>587857026513</v>
      </c>
      <c r="Q8" s="3">
        <v>1014485655</v>
      </c>
      <c r="S8" s="3">
        <v>588871512168</v>
      </c>
      <c r="U8" s="9">
        <f>S8/$S$21</f>
        <v>0.32848057301178135</v>
      </c>
    </row>
    <row r="9" spans="1:21" x14ac:dyDescent="0.5">
      <c r="A9" s="2" t="s">
        <v>16</v>
      </c>
      <c r="C9" s="3">
        <v>0</v>
      </c>
      <c r="E9" s="3">
        <v>47244249479</v>
      </c>
      <c r="G9" s="3">
        <v>0</v>
      </c>
      <c r="I9" s="3">
        <f t="shared" ref="I9:I20" si="0">C9+E9+G9</f>
        <v>47244249479</v>
      </c>
      <c r="K9" s="9">
        <f t="shared" ref="K9:K20" si="1">I9/$I$21</f>
        <v>0.10216836596835249</v>
      </c>
      <c r="M9" s="3">
        <v>0</v>
      </c>
      <c r="O9" s="3">
        <v>107558244396</v>
      </c>
      <c r="Q9" s="3">
        <v>0</v>
      </c>
      <c r="S9" s="3">
        <v>107558244396</v>
      </c>
      <c r="U9" s="9">
        <f t="shared" ref="U9:U20" si="2">S9/$S$21</f>
        <v>5.9997457885617209E-2</v>
      </c>
    </row>
    <row r="10" spans="1:21" x14ac:dyDescent="0.5">
      <c r="A10" s="2" t="s">
        <v>17</v>
      </c>
      <c r="C10" s="3">
        <v>0</v>
      </c>
      <c r="E10" s="3">
        <v>200436181200</v>
      </c>
      <c r="G10" s="3">
        <v>0</v>
      </c>
      <c r="I10" s="3">
        <f t="shared" si="0"/>
        <v>200436181200</v>
      </c>
      <c r="K10" s="9">
        <f t="shared" si="1"/>
        <v>0.43345459690799321</v>
      </c>
      <c r="M10" s="3">
        <v>0</v>
      </c>
      <c r="O10" s="3">
        <v>587002902432</v>
      </c>
      <c r="Q10" s="3">
        <v>0</v>
      </c>
      <c r="S10" s="3">
        <v>587002902432</v>
      </c>
      <c r="U10" s="9">
        <f t="shared" si="2"/>
        <v>0.32743823697729246</v>
      </c>
    </row>
    <row r="11" spans="1:21" x14ac:dyDescent="0.5">
      <c r="A11" s="2" t="s">
        <v>15</v>
      </c>
      <c r="C11" s="3">
        <v>0</v>
      </c>
      <c r="E11" s="3">
        <v>60898065029</v>
      </c>
      <c r="G11" s="3">
        <v>0</v>
      </c>
      <c r="I11" s="3">
        <f t="shared" si="0"/>
        <v>60898065029</v>
      </c>
      <c r="K11" s="9">
        <f t="shared" si="1"/>
        <v>0.13169551560794729</v>
      </c>
      <c r="M11" s="3">
        <v>0</v>
      </c>
      <c r="O11" s="3">
        <v>156975671059</v>
      </c>
      <c r="Q11" s="3">
        <v>0</v>
      </c>
      <c r="S11" s="3">
        <v>156975671059</v>
      </c>
      <c r="U11" s="9">
        <f t="shared" si="2"/>
        <v>8.7563173481651824E-2</v>
      </c>
    </row>
    <row r="12" spans="1:21" x14ac:dyDescent="0.5">
      <c r="A12" s="2" t="s">
        <v>18</v>
      </c>
      <c r="C12" s="3">
        <v>0</v>
      </c>
      <c r="E12" s="3">
        <v>61180317713</v>
      </c>
      <c r="G12" s="3">
        <v>0</v>
      </c>
      <c r="I12" s="3">
        <f t="shared" si="0"/>
        <v>61180317713</v>
      </c>
      <c r="K12" s="9">
        <f t="shared" si="1"/>
        <v>0.1323059030272094</v>
      </c>
      <c r="M12" s="3">
        <v>0</v>
      </c>
      <c r="O12" s="3">
        <v>173490940481</v>
      </c>
      <c r="Q12" s="3">
        <v>0</v>
      </c>
      <c r="S12" s="3">
        <v>173490940481</v>
      </c>
      <c r="U12" s="9">
        <f t="shared" si="2"/>
        <v>9.6775616350911933E-2</v>
      </c>
    </row>
    <row r="13" spans="1:21" x14ac:dyDescent="0.5">
      <c r="A13" s="2" t="s">
        <v>19</v>
      </c>
      <c r="C13" s="3">
        <v>0</v>
      </c>
      <c r="E13" s="3">
        <v>78723245257</v>
      </c>
      <c r="G13" s="3">
        <v>0</v>
      </c>
      <c r="I13" s="3">
        <f t="shared" si="0"/>
        <v>78723245257</v>
      </c>
      <c r="K13" s="9">
        <f t="shared" si="1"/>
        <v>0.17024347767887937</v>
      </c>
      <c r="M13" s="3">
        <v>0</v>
      </c>
      <c r="O13" s="3">
        <v>179053068498</v>
      </c>
      <c r="Q13" s="3">
        <v>0</v>
      </c>
      <c r="S13" s="3">
        <v>179053068498</v>
      </c>
      <c r="U13" s="9">
        <f t="shared" si="2"/>
        <v>9.987824733311472E-2</v>
      </c>
    </row>
    <row r="14" spans="1:21" x14ac:dyDescent="0.5">
      <c r="A14" s="2" t="s">
        <v>69</v>
      </c>
      <c r="C14" s="3">
        <v>0</v>
      </c>
      <c r="E14" s="13">
        <v>-46268796</v>
      </c>
      <c r="G14" s="2">
        <v>58703856</v>
      </c>
      <c r="I14" s="3">
        <f t="shared" si="0"/>
        <v>12435060</v>
      </c>
      <c r="K14" s="9">
        <f t="shared" si="1"/>
        <v>2.6891521718069483E-5</v>
      </c>
      <c r="M14" s="3">
        <v>0</v>
      </c>
      <c r="O14" s="2">
        <v>0</v>
      </c>
      <c r="Q14" s="2">
        <v>59750000</v>
      </c>
      <c r="S14" s="3">
        <f>M14+O14+Q14</f>
        <v>59750000</v>
      </c>
      <c r="U14" s="9">
        <f t="shared" si="2"/>
        <v>3.332936613828689E-5</v>
      </c>
    </row>
    <row r="15" spans="1:21" x14ac:dyDescent="0.5">
      <c r="A15" s="2" t="s">
        <v>70</v>
      </c>
      <c r="C15" s="3">
        <v>0</v>
      </c>
      <c r="E15" s="13">
        <v>-31122576</v>
      </c>
      <c r="G15" s="2">
        <v>78165019</v>
      </c>
      <c r="I15" s="3">
        <f t="shared" si="0"/>
        <v>47042443</v>
      </c>
      <c r="K15" s="9">
        <f t="shared" si="1"/>
        <v>1.0173194802482221E-4</v>
      </c>
      <c r="M15" s="3">
        <v>0</v>
      </c>
      <c r="O15" s="2">
        <v>0</v>
      </c>
      <c r="Q15" s="2">
        <v>78165019</v>
      </c>
      <c r="S15" s="3">
        <f t="shared" ref="S15:S16" si="3">M15+O15+Q15</f>
        <v>78165019</v>
      </c>
      <c r="U15" s="9">
        <f t="shared" si="2"/>
        <v>4.36015152712494E-5</v>
      </c>
    </row>
    <row r="16" spans="1:21" x14ac:dyDescent="0.5">
      <c r="A16" s="2" t="s">
        <v>71</v>
      </c>
      <c r="C16" s="3">
        <v>0</v>
      </c>
      <c r="E16" s="13">
        <v>-19735080</v>
      </c>
      <c r="G16" s="2">
        <v>28125000</v>
      </c>
      <c r="I16" s="3">
        <f t="shared" si="0"/>
        <v>8389920</v>
      </c>
      <c r="K16" s="9">
        <f t="shared" si="1"/>
        <v>1.8143677303757722E-5</v>
      </c>
      <c r="M16" s="3">
        <v>0</v>
      </c>
      <c r="O16" s="2">
        <v>0</v>
      </c>
      <c r="Q16" s="2">
        <v>28125000</v>
      </c>
      <c r="S16" s="3">
        <f t="shared" si="3"/>
        <v>28125000</v>
      </c>
      <c r="U16" s="9">
        <f t="shared" si="2"/>
        <v>1.5688509165511612E-5</v>
      </c>
    </row>
    <row r="17" spans="1:21" x14ac:dyDescent="0.5">
      <c r="A17" s="2" t="s">
        <v>75</v>
      </c>
      <c r="C17" s="2">
        <v>0</v>
      </c>
      <c r="E17" s="2">
        <v>0</v>
      </c>
      <c r="G17" s="2">
        <v>0</v>
      </c>
      <c r="I17" s="3">
        <f t="shared" si="0"/>
        <v>0</v>
      </c>
      <c r="K17" s="9">
        <f t="shared" si="1"/>
        <v>0</v>
      </c>
      <c r="M17" s="3">
        <v>0</v>
      </c>
      <c r="O17" s="13">
        <v>-26214553</v>
      </c>
      <c r="Q17" s="2">
        <v>0</v>
      </c>
      <c r="S17" s="13">
        <f>M17+O17+Q17</f>
        <v>-26214553</v>
      </c>
      <c r="U17" s="9">
        <f t="shared" si="2"/>
        <v>-1.4622835733699198E-5</v>
      </c>
    </row>
    <row r="18" spans="1:21" x14ac:dyDescent="0.5">
      <c r="A18" s="2" t="s">
        <v>76</v>
      </c>
      <c r="C18" s="2">
        <v>0</v>
      </c>
      <c r="E18" s="2">
        <v>0</v>
      </c>
      <c r="G18" s="2">
        <v>0</v>
      </c>
      <c r="I18" s="3">
        <f t="shared" si="0"/>
        <v>0</v>
      </c>
      <c r="K18" s="9">
        <f t="shared" si="1"/>
        <v>0</v>
      </c>
      <c r="M18" s="3">
        <v>0</v>
      </c>
      <c r="O18" s="13">
        <v>91266168</v>
      </c>
      <c r="Q18" s="2">
        <v>0</v>
      </c>
      <c r="S18" s="13">
        <f t="shared" ref="S18:S20" si="4">M18+O18+Q18</f>
        <v>91266168</v>
      </c>
      <c r="U18" s="9">
        <f t="shared" si="2"/>
        <v>5.0909515134902139E-5</v>
      </c>
    </row>
    <row r="19" spans="1:21" x14ac:dyDescent="0.5">
      <c r="A19" s="2" t="s">
        <v>77</v>
      </c>
      <c r="C19" s="2">
        <v>0</v>
      </c>
      <c r="E19" s="2">
        <v>0</v>
      </c>
      <c r="G19" s="2">
        <v>0</v>
      </c>
      <c r="I19" s="3">
        <f t="shared" si="0"/>
        <v>0</v>
      </c>
      <c r="K19" s="9">
        <f t="shared" si="1"/>
        <v>0</v>
      </c>
      <c r="M19" s="3">
        <v>0</v>
      </c>
      <c r="O19" s="13">
        <v>-488033441</v>
      </c>
      <c r="Q19" s="2">
        <v>0</v>
      </c>
      <c r="S19" s="13">
        <f t="shared" si="4"/>
        <v>-488033441</v>
      </c>
      <c r="U19" s="9">
        <f t="shared" si="2"/>
        <v>-2.7223171954505494E-4</v>
      </c>
    </row>
    <row r="20" spans="1:21" x14ac:dyDescent="0.5">
      <c r="A20" s="2" t="s">
        <v>78</v>
      </c>
      <c r="C20" s="2">
        <v>0</v>
      </c>
      <c r="E20" s="2">
        <v>0</v>
      </c>
      <c r="G20" s="2">
        <v>0</v>
      </c>
      <c r="I20" s="3">
        <f t="shared" si="0"/>
        <v>0</v>
      </c>
      <c r="K20" s="9">
        <f t="shared" si="1"/>
        <v>0</v>
      </c>
      <c r="M20" s="3">
        <v>0</v>
      </c>
      <c r="O20" s="13">
        <v>17964080</v>
      </c>
      <c r="Q20" s="2">
        <v>0</v>
      </c>
      <c r="S20" s="13">
        <f t="shared" si="4"/>
        <v>17964080</v>
      </c>
      <c r="U20" s="9">
        <f t="shared" si="2"/>
        <v>1.0020609199288314E-5</v>
      </c>
    </row>
    <row r="21" spans="1:21" ht="22.5" thickBot="1" x14ac:dyDescent="0.55000000000000004">
      <c r="C21" s="8">
        <f>SUM(C8:C13)</f>
        <v>0</v>
      </c>
      <c r="E21" s="8">
        <f>SUM(E8:E20)</f>
        <v>462250637727</v>
      </c>
      <c r="G21" s="8">
        <f>SUM(G8:G17)</f>
        <v>164993875</v>
      </c>
      <c r="I21" s="8">
        <f>SUM(I8:I16)</f>
        <v>462415631602</v>
      </c>
      <c r="K21" s="10">
        <f>SUM(K8:K16)</f>
        <v>1</v>
      </c>
      <c r="L21" s="8">
        <f>SUM(L8:L13)</f>
        <v>0</v>
      </c>
      <c r="M21" s="8">
        <f>SUM(M8:M13)</f>
        <v>0</v>
      </c>
      <c r="O21" s="8">
        <f>SUM(O8:O20)</f>
        <v>1791532835633</v>
      </c>
      <c r="Q21" s="8">
        <f>SUM(Q8:Q20)</f>
        <v>1180525674</v>
      </c>
      <c r="S21" s="8">
        <f>SUM(S8:S20)</f>
        <v>1792713361307</v>
      </c>
      <c r="U21" s="10">
        <f>SUM(U8:U16)</f>
        <v>1.0002259244309446</v>
      </c>
    </row>
    <row r="22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M21 C21:D21 F21:G21 I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tabSelected="1" workbookViewId="0">
      <selection activeCell="I19" sqref="I19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x14ac:dyDescent="0.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2.5" x14ac:dyDescent="0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ht="22.5" x14ac:dyDescent="0.5">
      <c r="A6" s="5" t="s">
        <v>62</v>
      </c>
      <c r="B6" s="5" t="s">
        <v>62</v>
      </c>
      <c r="C6" s="5" t="s">
        <v>62</v>
      </c>
      <c r="E6" s="5" t="s">
        <v>46</v>
      </c>
      <c r="F6" s="5" t="s">
        <v>46</v>
      </c>
      <c r="G6" s="5" t="s">
        <v>46</v>
      </c>
      <c r="I6" s="5" t="s">
        <v>47</v>
      </c>
      <c r="J6" s="5" t="s">
        <v>47</v>
      </c>
      <c r="K6" s="5" t="s">
        <v>47</v>
      </c>
    </row>
    <row r="7" spans="1:11" ht="22.5" x14ac:dyDescent="0.5">
      <c r="A7" s="7" t="s">
        <v>63</v>
      </c>
      <c r="C7" s="7" t="s">
        <v>26</v>
      </c>
      <c r="E7" s="7" t="s">
        <v>64</v>
      </c>
      <c r="G7" s="7" t="s">
        <v>65</v>
      </c>
      <c r="I7" s="7" t="s">
        <v>64</v>
      </c>
      <c r="K7" s="7" t="s">
        <v>65</v>
      </c>
    </row>
    <row r="8" spans="1:11" x14ac:dyDescent="0.5">
      <c r="A8" s="2" t="s">
        <v>32</v>
      </c>
      <c r="C8" s="2" t="s">
        <v>36</v>
      </c>
      <c r="E8" s="3">
        <v>25402930</v>
      </c>
      <c r="G8" s="9">
        <f>E8/$E$11</f>
        <v>2.1217037266901977E-2</v>
      </c>
      <c r="I8" s="3">
        <v>149352119</v>
      </c>
      <c r="K8" s="9">
        <f>I8/$I$11</f>
        <v>7.5172435759877893E-2</v>
      </c>
    </row>
    <row r="9" spans="1:11" x14ac:dyDescent="0.5">
      <c r="A9" s="2" t="s">
        <v>38</v>
      </c>
      <c r="C9" s="2" t="s">
        <v>39</v>
      </c>
      <c r="E9" s="3">
        <v>41445</v>
      </c>
      <c r="G9" s="9">
        <f t="shared" ref="G9:G10" si="0">E9/$E$11</f>
        <v>3.4615696280970441E-5</v>
      </c>
      <c r="I9" s="3">
        <v>169828</v>
      </c>
      <c r="K9" s="9">
        <f t="shared" ref="K9:K10" si="1">I9/$I$11</f>
        <v>8.5478428466278025E-5</v>
      </c>
    </row>
    <row r="10" spans="1:11" x14ac:dyDescent="0.5">
      <c r="A10" s="2" t="s">
        <v>41</v>
      </c>
      <c r="C10" s="2" t="s">
        <v>42</v>
      </c>
      <c r="E10" s="3">
        <v>1171844845</v>
      </c>
      <c r="G10" s="9">
        <f t="shared" si="0"/>
        <v>0.97874834703681701</v>
      </c>
      <c r="I10" s="3">
        <v>1837271716</v>
      </c>
      <c r="K10" s="9">
        <f t="shared" si="1"/>
        <v>0.92474208581165585</v>
      </c>
    </row>
    <row r="11" spans="1:11" ht="22.5" thickBot="1" x14ac:dyDescent="0.55000000000000004">
      <c r="E11" s="8">
        <f>SUM(E8:E10)</f>
        <v>1197289220</v>
      </c>
      <c r="G11" s="12">
        <f>SUM(G8:G10)</f>
        <v>1</v>
      </c>
      <c r="I11" s="8">
        <f>SUM(I8:I10)</f>
        <v>1986793663</v>
      </c>
      <c r="K11" s="12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سهام</vt:lpstr>
      <vt:lpstr>جمع درآمدها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Akrami, Abbas</cp:lastModifiedBy>
  <dcterms:created xsi:type="dcterms:W3CDTF">2023-12-30T07:10:29Z</dcterms:created>
  <dcterms:modified xsi:type="dcterms:W3CDTF">2023-12-30T07:10:29Z</dcterms:modified>
</cp:coreProperties>
</file>