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پرتفوی ماهانه نهایی\"/>
    </mc:Choice>
  </mc:AlternateContent>
  <xr:revisionPtr revIDLastSave="0" documentId="13_ncr:1_{E80D5E03-AF0D-4893-9507-EEB13F5ACBF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سهام" sheetId="1" r:id="rId1"/>
    <sheet name="سپرده" sheetId="6" r:id="rId2"/>
    <sheet name="سود اوراق بهادار و سپرده بانکی" sheetId="7" r:id="rId3"/>
    <sheet name="درآمد ناشی از تغییر قیمت اوراق" sheetId="9" r:id="rId4"/>
    <sheet name="درآمد ناشی از فروش" sheetId="10" r:id="rId5"/>
    <sheet name="سرمایه‌گذاری در سهام" sheetId="11" r:id="rId6"/>
    <sheet name="درآمد سپرده بانکی" sheetId="13" r:id="rId7"/>
    <sheet name="جمع درآمدها" sheetId="1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5" l="1"/>
  <c r="E9" i="15"/>
  <c r="E8" i="15"/>
  <c r="E7" i="15"/>
  <c r="C9" i="15"/>
  <c r="C8" i="15"/>
  <c r="C7" i="15"/>
  <c r="K11" i="13"/>
  <c r="K9" i="13"/>
  <c r="K10" i="13"/>
  <c r="K8" i="13"/>
  <c r="G11" i="13"/>
  <c r="G9" i="13"/>
  <c r="G10" i="13"/>
  <c r="G8" i="13"/>
  <c r="E11" i="13"/>
  <c r="I11" i="13"/>
  <c r="U9" i="11"/>
  <c r="U10" i="11"/>
  <c r="U11" i="11"/>
  <c r="U12" i="11"/>
  <c r="U13" i="11"/>
  <c r="U14" i="11"/>
  <c r="U8" i="11"/>
  <c r="S14" i="11"/>
  <c r="S9" i="11"/>
  <c r="S10" i="11"/>
  <c r="S11" i="11"/>
  <c r="S12" i="11"/>
  <c r="S13" i="11"/>
  <c r="S8" i="11"/>
  <c r="I13" i="11"/>
  <c r="K14" i="11"/>
  <c r="K9" i="11"/>
  <c r="K10" i="11"/>
  <c r="K11" i="11"/>
  <c r="K12" i="11"/>
  <c r="K13" i="11"/>
  <c r="K8" i="11"/>
  <c r="I8" i="11"/>
  <c r="I9" i="11"/>
  <c r="I10" i="11"/>
  <c r="I11" i="11"/>
  <c r="I12" i="11"/>
  <c r="I14" i="11"/>
  <c r="C14" i="11"/>
  <c r="E14" i="11"/>
  <c r="G14" i="11"/>
  <c r="M14" i="11"/>
  <c r="O14" i="11"/>
  <c r="Q14" i="11"/>
  <c r="G9" i="10"/>
  <c r="E9" i="10"/>
  <c r="I9" i="10"/>
  <c r="M9" i="10"/>
  <c r="O9" i="10"/>
  <c r="Q9" i="10"/>
  <c r="Q14" i="9"/>
  <c r="Q9" i="9"/>
  <c r="Q10" i="9"/>
  <c r="Q11" i="9"/>
  <c r="Q12" i="9"/>
  <c r="Q13" i="9"/>
  <c r="Q8" i="9"/>
  <c r="I9" i="9"/>
  <c r="I10" i="9"/>
  <c r="I11" i="9"/>
  <c r="I12" i="9"/>
  <c r="I13" i="9"/>
  <c r="I8" i="9"/>
  <c r="I14" i="9" s="1"/>
  <c r="E14" i="9"/>
  <c r="G14" i="9"/>
  <c r="M14" i="9"/>
  <c r="O14" i="9"/>
  <c r="S11" i="7"/>
  <c r="O11" i="7"/>
  <c r="M11" i="7"/>
  <c r="K11" i="7"/>
  <c r="I11" i="7"/>
  <c r="Q11" i="7"/>
  <c r="S12" i="6"/>
  <c r="K12" i="6"/>
  <c r="M12" i="6"/>
  <c r="O12" i="6"/>
  <c r="Q12" i="6"/>
  <c r="Y15" i="1"/>
  <c r="E15" i="1"/>
  <c r="G15" i="1"/>
  <c r="K15" i="1"/>
  <c r="O15" i="1"/>
  <c r="U15" i="1"/>
  <c r="W15" i="1"/>
</calcChain>
</file>

<file path=xl/sharedStrings.xml><?xml version="1.0" encoding="utf-8"?>
<sst xmlns="http://schemas.openxmlformats.org/spreadsheetml/2006/main" count="272" uniqueCount="69">
  <si>
    <t>صندوق سرمایه‌گذاری طلای عیار مفید</t>
  </si>
  <si>
    <t>صورت وضعیت پورتفوی</t>
  </si>
  <si>
    <t>برای ماه منتهی به 1402/08/30</t>
  </si>
  <si>
    <t>نام شرکت</t>
  </si>
  <si>
    <t>1402/07/30</t>
  </si>
  <si>
    <t>تغییرات طی دوره</t>
  </si>
  <si>
    <t>1402/08/30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</si>
  <si>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</si>
  <si>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</si>
  <si>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</si>
  <si>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</si>
  <si>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</si>
  <si>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</si>
  <si>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</si>
  <si>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</si>
  <si>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</si>
  <si>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</si>
  <si>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</si>
  <si>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</si>
  <si>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</si>
  <si>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شمش طلا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</si>
  <si>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</si>
  <si>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</si>
  <si>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</si>
  <si>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</si>
  <si>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</si>
  <si>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</si>
  <si>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</si>
  <si>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</si>
  <si>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</si>
  <si>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</si>
  <si>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</si>
  <si>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</si>
  <si>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</si>
  <si>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</si>
  <si>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</si>
  <si>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8416668195</t>
  </si>
  <si>
    <t>1397/06/20</t>
  </si>
  <si>
    <t>بانک پاسارگاد هفت تیر</t>
  </si>
  <si>
    <t>207-8100-16622166-1</t>
  </si>
  <si>
    <t>1399/07/05</t>
  </si>
  <si>
    <t xml:space="preserve">بانک خاورمیانه ظفر </t>
  </si>
  <si>
    <t>1009-10-810-707074690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</si>
  <si>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</si>
  <si>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</si>
  <si>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</si>
  <si>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</si>
  <si>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</si>
  <si>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</si>
  <si>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</si>
  <si>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</si>
  <si>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</si>
  <si>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</si>
  <si>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</si>
  <si>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</si>
  <si>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</si>
  <si>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</si>
  <si>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</si>
  <si>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</si>
  <si>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</si>
  <si>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</si>
  <si>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</si>
  <si>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</si>
  <si>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</si>
  <si>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</si>
  <si>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</si>
  <si>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سرمایه‌گذاری در سهام</t>
  </si>
  <si>
    <t>درآمد سپرده بانکی</t>
  </si>
  <si>
    <t>1402/08/01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</si>
</sst>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20"/>
  <sheetViews>
    <sheetView rightToLeft="1" workbookViewId="0">
      <selection activeCell="Y18" sqref="Y18"/>
    </sheetView>
  </sheetViews>
  <sheetFormatPr defaultRowHeight="24"/>
  <cols>
    <col min="1" max="1" width="31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6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8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8" ht="24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8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6" spans="1:28" ht="24.75">
      <c r="A6" s="12" t="s">
        <v>3</v>
      </c>
      <c r="C6" s="13" t="s">
        <v>68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8" ht="24.75">
      <c r="A7" s="12" t="s">
        <v>3</v>
      </c>
      <c r="C7" s="12" t="s">
        <v>7</v>
      </c>
      <c r="E7" s="12" t="s">
        <v>8</v>
      </c>
      <c r="G7" s="12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8" ht="24.75">
      <c r="A8" s="13" t="s">
        <v>3</v>
      </c>
      <c r="C8" s="13" t="s">
        <v>7</v>
      </c>
      <c r="E8" s="13" t="s">
        <v>8</v>
      </c>
      <c r="G8" s="13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8">
      <c r="A9" s="1" t="s">
        <v>15</v>
      </c>
      <c r="C9" s="4">
        <v>1177100</v>
      </c>
      <c r="D9" s="4"/>
      <c r="E9" s="4">
        <v>2627777486497</v>
      </c>
      <c r="F9" s="4"/>
      <c r="G9" s="4">
        <v>3425311561800</v>
      </c>
      <c r="H9" s="4"/>
      <c r="I9" s="4">
        <v>41000</v>
      </c>
      <c r="J9" s="4"/>
      <c r="K9" s="4">
        <v>119381138318</v>
      </c>
      <c r="L9" s="4"/>
      <c r="M9" s="4">
        <v>0</v>
      </c>
      <c r="N9" s="4"/>
      <c r="O9" s="4">
        <v>0</v>
      </c>
      <c r="P9" s="4"/>
      <c r="Q9" s="4">
        <v>1218100</v>
      </c>
      <c r="R9" s="4"/>
      <c r="S9" s="4">
        <v>2880100</v>
      </c>
      <c r="T9" s="4"/>
      <c r="U9" s="4">
        <v>2747158624815</v>
      </c>
      <c r="V9" s="4"/>
      <c r="W9" s="4">
        <v>3503864497737.5</v>
      </c>
      <c r="X9" s="2"/>
      <c r="Y9" s="6">
        <v>7.705676142078495E-2</v>
      </c>
      <c r="Z9" s="2"/>
      <c r="AA9" s="2"/>
      <c r="AB9" s="2"/>
    </row>
    <row r="10" spans="1:28">
      <c r="A10" s="1" t="s">
        <v>16</v>
      </c>
      <c r="C10" s="4">
        <v>787900</v>
      </c>
      <c r="D10" s="4"/>
      <c r="E10" s="4">
        <v>2190507108756</v>
      </c>
      <c r="F10" s="4"/>
      <c r="G10" s="4">
        <v>2293857589375</v>
      </c>
      <c r="H10" s="4"/>
      <c r="I10" s="4">
        <v>31700</v>
      </c>
      <c r="J10" s="4"/>
      <c r="K10" s="4">
        <v>92236920919</v>
      </c>
      <c r="L10" s="4"/>
      <c r="M10" s="4">
        <v>0</v>
      </c>
      <c r="N10" s="4"/>
      <c r="O10" s="4">
        <v>0</v>
      </c>
      <c r="P10" s="4"/>
      <c r="Q10" s="4">
        <v>819600</v>
      </c>
      <c r="R10" s="4"/>
      <c r="S10" s="4">
        <v>2880000</v>
      </c>
      <c r="T10" s="4"/>
      <c r="U10" s="4">
        <v>2282744029675</v>
      </c>
      <c r="V10" s="4"/>
      <c r="W10" s="4">
        <v>2357497440000</v>
      </c>
      <c r="X10" s="2"/>
      <c r="Y10" s="6">
        <v>5.1845931228645593E-2</v>
      </c>
      <c r="Z10" s="2"/>
      <c r="AA10" s="2"/>
      <c r="AB10" s="2"/>
    </row>
    <row r="11" spans="1:28">
      <c r="A11" s="1" t="s">
        <v>17</v>
      </c>
      <c r="C11" s="4">
        <v>4918800</v>
      </c>
      <c r="D11" s="4"/>
      <c r="E11" s="4">
        <v>9619362480675</v>
      </c>
      <c r="F11" s="4"/>
      <c r="G11" s="4">
        <v>14320359471894</v>
      </c>
      <c r="H11" s="4"/>
      <c r="I11" s="4">
        <v>0</v>
      </c>
      <c r="J11" s="4"/>
      <c r="K11" s="4">
        <v>0</v>
      </c>
      <c r="L11" s="4"/>
      <c r="M11" s="4">
        <v>0</v>
      </c>
      <c r="N11" s="4"/>
      <c r="O11" s="4">
        <v>0</v>
      </c>
      <c r="P11" s="4"/>
      <c r="Q11" s="4">
        <v>4918800</v>
      </c>
      <c r="R11" s="4"/>
      <c r="S11" s="4">
        <v>2882688</v>
      </c>
      <c r="T11" s="4"/>
      <c r="U11" s="4">
        <v>9619362480675</v>
      </c>
      <c r="V11" s="4"/>
      <c r="W11" s="4">
        <v>14161641527232</v>
      </c>
      <c r="X11" s="2"/>
      <c r="Y11" s="6">
        <v>0.31144190455859067</v>
      </c>
      <c r="Z11" s="2"/>
      <c r="AA11" s="2"/>
      <c r="AB11" s="2"/>
    </row>
    <row r="12" spans="1:28">
      <c r="A12" s="1" t="s">
        <v>18</v>
      </c>
      <c r="C12" s="4">
        <v>1326300</v>
      </c>
      <c r="D12" s="4"/>
      <c r="E12" s="4">
        <v>3488315700032</v>
      </c>
      <c r="F12" s="4"/>
      <c r="G12" s="4">
        <v>3867875526472.5</v>
      </c>
      <c r="H12" s="4"/>
      <c r="I12" s="4">
        <v>113100</v>
      </c>
      <c r="J12" s="4"/>
      <c r="K12" s="4">
        <v>328702334925</v>
      </c>
      <c r="L12" s="4"/>
      <c r="M12" s="4">
        <v>0</v>
      </c>
      <c r="N12" s="4"/>
      <c r="O12" s="4">
        <v>0</v>
      </c>
      <c r="P12" s="4"/>
      <c r="Q12" s="4">
        <v>1439400</v>
      </c>
      <c r="R12" s="4"/>
      <c r="S12" s="4">
        <v>2880000</v>
      </c>
      <c r="T12" s="4"/>
      <c r="U12" s="4">
        <v>3817018034957</v>
      </c>
      <c r="V12" s="4"/>
      <c r="W12" s="4">
        <v>4140290160000</v>
      </c>
      <c r="X12" s="2"/>
      <c r="Y12" s="6">
        <v>9.1052993424246553E-2</v>
      </c>
      <c r="Z12" s="2"/>
      <c r="AA12" s="2"/>
      <c r="AB12" s="2"/>
    </row>
    <row r="13" spans="1:28">
      <c r="A13" s="1" t="s">
        <v>19</v>
      </c>
      <c r="C13" s="4">
        <v>1339000</v>
      </c>
      <c r="D13" s="4"/>
      <c r="E13" s="4">
        <v>3815151555656</v>
      </c>
      <c r="F13" s="4"/>
      <c r="G13" s="4">
        <v>3886271419826.25</v>
      </c>
      <c r="H13" s="4"/>
      <c r="I13" s="4">
        <v>246900</v>
      </c>
      <c r="J13" s="4"/>
      <c r="K13" s="4">
        <v>716516721916</v>
      </c>
      <c r="L13" s="4"/>
      <c r="M13" s="4">
        <v>0</v>
      </c>
      <c r="N13" s="4"/>
      <c r="O13" s="4">
        <v>0</v>
      </c>
      <c r="P13" s="4"/>
      <c r="Q13" s="4">
        <v>1585900</v>
      </c>
      <c r="R13" s="4"/>
      <c r="S13" s="4">
        <v>2874999</v>
      </c>
      <c r="T13" s="4"/>
      <c r="U13" s="4">
        <v>4531668277572</v>
      </c>
      <c r="V13" s="4"/>
      <c r="W13" s="4">
        <v>4553761587957.3799</v>
      </c>
      <c r="X13" s="2"/>
      <c r="Y13" s="6">
        <v>0.10014603032650007</v>
      </c>
      <c r="Z13" s="2"/>
      <c r="AA13" s="2"/>
      <c r="AB13" s="2"/>
    </row>
    <row r="14" spans="1:28">
      <c r="A14" s="1" t="s">
        <v>20</v>
      </c>
      <c r="C14" s="4">
        <v>4218146</v>
      </c>
      <c r="D14" s="4"/>
      <c r="E14" s="4">
        <v>13995836776772</v>
      </c>
      <c r="F14" s="4"/>
      <c r="G14" s="4">
        <v>13591912512208</v>
      </c>
      <c r="H14" s="4"/>
      <c r="I14" s="4">
        <v>889383</v>
      </c>
      <c r="J14" s="4"/>
      <c r="K14" s="4">
        <v>2920459823386</v>
      </c>
      <c r="L14" s="4"/>
      <c r="M14" s="4">
        <v>-600</v>
      </c>
      <c r="N14" s="4"/>
      <c r="O14" s="4">
        <v>1941019980</v>
      </c>
      <c r="P14" s="4"/>
      <c r="Q14" s="4">
        <v>5106929</v>
      </c>
      <c r="R14" s="4"/>
      <c r="S14" s="4">
        <v>3226550</v>
      </c>
      <c r="T14" s="4"/>
      <c r="U14" s="4">
        <v>16914287363905</v>
      </c>
      <c r="V14" s="4"/>
      <c r="W14" s="4">
        <v>16438215136714.1</v>
      </c>
      <c r="X14" s="2"/>
      <c r="Y14" s="6">
        <v>0.36150816414025894</v>
      </c>
      <c r="Z14" s="2"/>
      <c r="AA14" s="2"/>
      <c r="AB14" s="2"/>
    </row>
    <row r="15" spans="1:28" ht="24.75" thickBot="1">
      <c r="C15" s="4"/>
      <c r="D15" s="4"/>
      <c r="E15" s="5">
        <f>SUM(E9:E14)</f>
        <v>35736951108388</v>
      </c>
      <c r="F15" s="4"/>
      <c r="G15" s="5">
        <f>SUM(G9:G14)</f>
        <v>41385588081575.75</v>
      </c>
      <c r="H15" s="4"/>
      <c r="I15" s="4"/>
      <c r="J15" s="4"/>
      <c r="K15" s="5">
        <f>SUM(K9:K14)</f>
        <v>4177296939464</v>
      </c>
      <c r="L15" s="4"/>
      <c r="M15" s="4"/>
      <c r="N15" s="4"/>
      <c r="O15" s="5">
        <f>SUM(O9:O14)</f>
        <v>1941019980</v>
      </c>
      <c r="P15" s="4"/>
      <c r="Q15" s="4"/>
      <c r="R15" s="4"/>
      <c r="S15" s="4"/>
      <c r="T15" s="4"/>
      <c r="U15" s="5">
        <f>SUM(U9:U14)</f>
        <v>39912238811599</v>
      </c>
      <c r="V15" s="4"/>
      <c r="W15" s="5">
        <f>SUM(W9:W14)</f>
        <v>45155270349640.977</v>
      </c>
      <c r="X15" s="2"/>
      <c r="Y15" s="7">
        <f>SUM(Y9:Y14)</f>
        <v>0.99305178509902681</v>
      </c>
      <c r="Z15" s="2"/>
      <c r="AA15" s="2"/>
      <c r="AB15" s="2"/>
    </row>
    <row r="16" spans="1:28" ht="24.75" thickTop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2"/>
      <c r="Y16" s="2"/>
      <c r="Z16" s="2"/>
      <c r="AA16" s="2"/>
      <c r="AB16" s="2"/>
    </row>
    <row r="17" spans="3:28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2"/>
      <c r="Y17" s="2"/>
      <c r="Z17" s="2"/>
      <c r="AA17" s="2"/>
      <c r="AB17" s="2"/>
    </row>
    <row r="18" spans="3:28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4"/>
      <c r="Z18" s="2"/>
      <c r="AA18" s="2"/>
      <c r="AB18" s="2"/>
    </row>
    <row r="19" spans="3:2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3:28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7"/>
  <sheetViews>
    <sheetView rightToLeft="1" workbookViewId="0">
      <selection activeCell="S10" sqref="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42578125" style="1" bestFit="1" customWidth="1"/>
    <col min="10" max="10" width="1" style="1" customWidth="1"/>
    <col min="11" max="11" width="21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4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4.75">
      <c r="A6" s="12" t="s">
        <v>24</v>
      </c>
      <c r="C6" s="13" t="s">
        <v>25</v>
      </c>
      <c r="D6" s="13" t="s">
        <v>25</v>
      </c>
      <c r="E6" s="13" t="s">
        <v>25</v>
      </c>
      <c r="F6" s="13" t="s">
        <v>25</v>
      </c>
      <c r="G6" s="13" t="s">
        <v>25</v>
      </c>
      <c r="H6" s="13" t="s">
        <v>25</v>
      </c>
      <c r="I6" s="13" t="s">
        <v>25</v>
      </c>
      <c r="K6" s="13" t="s">
        <v>68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4.75">
      <c r="A7" s="13" t="s">
        <v>24</v>
      </c>
      <c r="C7" s="13" t="s">
        <v>26</v>
      </c>
      <c r="E7" s="13" t="s">
        <v>27</v>
      </c>
      <c r="G7" s="13" t="s">
        <v>28</v>
      </c>
      <c r="I7" s="13" t="s">
        <v>22</v>
      </c>
      <c r="K7" s="13" t="s">
        <v>29</v>
      </c>
      <c r="M7" s="13" t="s">
        <v>30</v>
      </c>
      <c r="O7" s="13" t="s">
        <v>31</v>
      </c>
      <c r="Q7" s="13" t="s">
        <v>29</v>
      </c>
      <c r="S7" s="13" t="s">
        <v>23</v>
      </c>
    </row>
    <row r="8" spans="1:19">
      <c r="A8" s="1" t="s">
        <v>32</v>
      </c>
      <c r="C8" s="2" t="s">
        <v>33</v>
      </c>
      <c r="D8" s="2"/>
      <c r="E8" s="2" t="s">
        <v>34</v>
      </c>
      <c r="F8" s="2"/>
      <c r="G8" s="2" t="s">
        <v>35</v>
      </c>
      <c r="H8" s="2"/>
      <c r="I8" s="4">
        <v>5</v>
      </c>
      <c r="J8" s="8"/>
      <c r="K8" s="4">
        <v>446855</v>
      </c>
      <c r="L8" s="4"/>
      <c r="M8" s="4">
        <v>21200000000</v>
      </c>
      <c r="N8" s="8"/>
      <c r="O8" s="4">
        <v>21200000000</v>
      </c>
      <c r="P8" s="4"/>
      <c r="Q8" s="4">
        <v>446855</v>
      </c>
      <c r="R8" s="2"/>
      <c r="S8" s="6">
        <v>9.8272062595225674E-9</v>
      </c>
    </row>
    <row r="9" spans="1:19">
      <c r="A9" s="1" t="s">
        <v>32</v>
      </c>
      <c r="C9" s="2" t="s">
        <v>36</v>
      </c>
      <c r="D9" s="2"/>
      <c r="E9" s="2" t="s">
        <v>34</v>
      </c>
      <c r="F9" s="2"/>
      <c r="G9" s="2" t="s">
        <v>37</v>
      </c>
      <c r="H9" s="2"/>
      <c r="I9" s="4">
        <v>5</v>
      </c>
      <c r="J9" s="8"/>
      <c r="K9" s="4">
        <v>32138411900</v>
      </c>
      <c r="L9" s="4"/>
      <c r="M9" s="4">
        <v>2330415908</v>
      </c>
      <c r="N9" s="8"/>
      <c r="O9" s="4">
        <v>21487448060</v>
      </c>
      <c r="P9" s="4"/>
      <c r="Q9" s="4">
        <v>12981379748</v>
      </c>
      <c r="R9" s="2"/>
      <c r="S9" s="6">
        <v>2.8548566384349529E-4</v>
      </c>
    </row>
    <row r="10" spans="1:19">
      <c r="A10" s="1" t="s">
        <v>38</v>
      </c>
      <c r="C10" s="2" t="s">
        <v>39</v>
      </c>
      <c r="D10" s="2"/>
      <c r="E10" s="2" t="s">
        <v>34</v>
      </c>
      <c r="F10" s="2"/>
      <c r="G10" s="2" t="s">
        <v>40</v>
      </c>
      <c r="H10" s="2"/>
      <c r="I10" s="4">
        <v>5</v>
      </c>
      <c r="J10" s="8"/>
      <c r="K10" s="4">
        <v>10084965</v>
      </c>
      <c r="L10" s="4"/>
      <c r="M10" s="4">
        <v>41269</v>
      </c>
      <c r="N10" s="8"/>
      <c r="O10" s="4">
        <v>0</v>
      </c>
      <c r="P10" s="4"/>
      <c r="Q10" s="4">
        <v>10126234</v>
      </c>
      <c r="R10" s="2"/>
      <c r="S10" s="6">
        <v>2.2269548321086314E-7</v>
      </c>
    </row>
    <row r="11" spans="1:19">
      <c r="A11" s="1" t="s">
        <v>41</v>
      </c>
      <c r="C11" s="2" t="s">
        <v>42</v>
      </c>
      <c r="D11" s="2"/>
      <c r="E11" s="2" t="s">
        <v>34</v>
      </c>
      <c r="F11" s="2"/>
      <c r="G11" s="2" t="s">
        <v>43</v>
      </c>
      <c r="H11" s="2"/>
      <c r="I11" s="4">
        <v>5</v>
      </c>
      <c r="J11" s="8"/>
      <c r="K11" s="4">
        <v>296727727306</v>
      </c>
      <c r="L11" s="4"/>
      <c r="M11" s="4">
        <v>4556845261997</v>
      </c>
      <c r="N11" s="8"/>
      <c r="O11" s="4">
        <v>4574770273410</v>
      </c>
      <c r="P11" s="4"/>
      <c r="Q11" s="4">
        <v>278802715893</v>
      </c>
      <c r="R11" s="2"/>
      <c r="S11" s="6">
        <v>6.1314112962719035E-3</v>
      </c>
    </row>
    <row r="12" spans="1:19" ht="24.75" thickBot="1">
      <c r="C12" s="2"/>
      <c r="D12" s="2"/>
      <c r="E12" s="2"/>
      <c r="F12" s="2"/>
      <c r="G12" s="2"/>
      <c r="H12" s="2"/>
      <c r="I12" s="8"/>
      <c r="J12" s="8"/>
      <c r="K12" s="9">
        <f>SUM(K8:K11)</f>
        <v>328876671026</v>
      </c>
      <c r="L12" s="8"/>
      <c r="M12" s="9">
        <f>SUM(M8:M11)</f>
        <v>4580375719174</v>
      </c>
      <c r="N12" s="8"/>
      <c r="O12" s="9">
        <f>SUM(O8:O11)</f>
        <v>4617457721470</v>
      </c>
      <c r="P12" s="8"/>
      <c r="Q12" s="9">
        <f>SUM(Q8:Q11)</f>
        <v>291794668730</v>
      </c>
      <c r="R12" s="2"/>
      <c r="S12" s="10">
        <f>SUM(S8:S11)</f>
        <v>6.4171294828048696E-3</v>
      </c>
    </row>
    <row r="13" spans="1:19" ht="24.75" thickTop="1">
      <c r="C13" s="2"/>
      <c r="D13" s="2"/>
      <c r="E13" s="2"/>
      <c r="F13" s="2"/>
      <c r="G13" s="2"/>
      <c r="H13" s="2"/>
      <c r="I13" s="8"/>
      <c r="J13" s="8"/>
      <c r="K13" s="8"/>
      <c r="L13" s="8"/>
      <c r="M13" s="8"/>
      <c r="N13" s="8"/>
      <c r="O13" s="8"/>
      <c r="P13" s="8"/>
      <c r="Q13" s="8"/>
      <c r="R13" s="2"/>
      <c r="S13" s="2"/>
    </row>
    <row r="14" spans="1:19">
      <c r="C14" s="2"/>
      <c r="D14" s="2"/>
      <c r="E14" s="2"/>
      <c r="F14" s="2"/>
      <c r="G14" s="2"/>
      <c r="H14" s="2"/>
      <c r="I14" s="8"/>
      <c r="J14" s="8"/>
      <c r="K14" s="8"/>
      <c r="L14" s="8"/>
      <c r="M14" s="8"/>
      <c r="N14" s="8"/>
      <c r="O14" s="8"/>
      <c r="P14" s="8"/>
      <c r="Q14" s="8"/>
      <c r="R14" s="2"/>
      <c r="S14" s="2"/>
    </row>
    <row r="15" spans="1:19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3:19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2"/>
  <sheetViews>
    <sheetView rightToLeft="1" tabSelected="1" topLeftCell="A4" workbookViewId="0">
      <selection activeCell="E21" sqref="E21"/>
    </sheetView>
  </sheetViews>
  <sheetFormatPr defaultRowHeight="24"/>
  <cols>
    <col min="1" max="1" width="26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1" ht="24.75">
      <c r="A3" s="12" t="s">
        <v>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1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21" ht="24.75">
      <c r="A6" s="13" t="s">
        <v>45</v>
      </c>
      <c r="B6" s="13" t="s">
        <v>45</v>
      </c>
      <c r="C6" s="13" t="s">
        <v>45</v>
      </c>
      <c r="D6" s="13" t="s">
        <v>45</v>
      </c>
      <c r="E6" s="13" t="s">
        <v>45</v>
      </c>
      <c r="F6" s="13" t="s">
        <v>45</v>
      </c>
      <c r="G6" s="13" t="s">
        <v>45</v>
      </c>
      <c r="I6" s="13" t="s">
        <v>46</v>
      </c>
      <c r="J6" s="13" t="s">
        <v>46</v>
      </c>
      <c r="K6" s="13" t="s">
        <v>46</v>
      </c>
      <c r="L6" s="13" t="s">
        <v>46</v>
      </c>
      <c r="M6" s="13" t="s">
        <v>46</v>
      </c>
      <c r="O6" s="13" t="s">
        <v>47</v>
      </c>
      <c r="P6" s="13" t="s">
        <v>47</v>
      </c>
      <c r="Q6" s="13" t="s">
        <v>47</v>
      </c>
      <c r="R6" s="13" t="s">
        <v>47</v>
      </c>
      <c r="S6" s="13" t="s">
        <v>47</v>
      </c>
    </row>
    <row r="7" spans="1:21" ht="24.75">
      <c r="A7" s="13" t="s">
        <v>48</v>
      </c>
      <c r="C7" s="13" t="s">
        <v>49</v>
      </c>
      <c r="E7" s="13" t="s">
        <v>21</v>
      </c>
      <c r="G7" s="13" t="s">
        <v>22</v>
      </c>
      <c r="I7" s="13" t="s">
        <v>50</v>
      </c>
      <c r="K7" s="13" t="s">
        <v>51</v>
      </c>
      <c r="M7" s="13" t="s">
        <v>52</v>
      </c>
      <c r="O7" s="13" t="s">
        <v>50</v>
      </c>
      <c r="Q7" s="13" t="s">
        <v>51</v>
      </c>
      <c r="S7" s="13" t="s">
        <v>52</v>
      </c>
    </row>
    <row r="8" spans="1:21">
      <c r="A8" s="1" t="s">
        <v>32</v>
      </c>
      <c r="C8" s="3">
        <v>1</v>
      </c>
      <c r="D8" s="2"/>
      <c r="E8" s="2" t="s">
        <v>53</v>
      </c>
      <c r="F8" s="2"/>
      <c r="G8" s="3">
        <v>5</v>
      </c>
      <c r="H8" s="2"/>
      <c r="I8" s="3">
        <v>44415848</v>
      </c>
      <c r="J8" s="2"/>
      <c r="K8" s="3">
        <v>0</v>
      </c>
      <c r="L8" s="2"/>
      <c r="M8" s="3">
        <v>44415848</v>
      </c>
      <c r="N8" s="2"/>
      <c r="O8" s="3">
        <v>123949189</v>
      </c>
      <c r="P8" s="2"/>
      <c r="Q8" s="3">
        <v>0</v>
      </c>
      <c r="R8" s="2"/>
      <c r="S8" s="3">
        <v>123949189</v>
      </c>
      <c r="T8" s="2"/>
      <c r="U8" s="2"/>
    </row>
    <row r="9" spans="1:21">
      <c r="A9" s="1" t="s">
        <v>38</v>
      </c>
      <c r="C9" s="3">
        <v>17</v>
      </c>
      <c r="D9" s="2"/>
      <c r="E9" s="2" t="s">
        <v>53</v>
      </c>
      <c r="F9" s="2"/>
      <c r="G9" s="3">
        <v>5</v>
      </c>
      <c r="H9" s="2"/>
      <c r="I9" s="3">
        <v>41269</v>
      </c>
      <c r="J9" s="2"/>
      <c r="K9" s="3">
        <v>0</v>
      </c>
      <c r="L9" s="2"/>
      <c r="M9" s="3">
        <v>41269</v>
      </c>
      <c r="N9" s="2"/>
      <c r="O9" s="3">
        <v>128383</v>
      </c>
      <c r="P9" s="2"/>
      <c r="Q9" s="3">
        <v>0</v>
      </c>
      <c r="R9" s="2"/>
      <c r="S9" s="3">
        <v>128383</v>
      </c>
      <c r="T9" s="2"/>
      <c r="U9" s="2"/>
    </row>
    <row r="10" spans="1:21">
      <c r="A10" s="1" t="s">
        <v>41</v>
      </c>
      <c r="C10" s="3">
        <v>1</v>
      </c>
      <c r="D10" s="2"/>
      <c r="E10" s="2" t="s">
        <v>53</v>
      </c>
      <c r="F10" s="2"/>
      <c r="G10" s="3">
        <v>5</v>
      </c>
      <c r="H10" s="2"/>
      <c r="I10" s="3">
        <v>665024497</v>
      </c>
      <c r="J10" s="2"/>
      <c r="K10" s="3">
        <v>0</v>
      </c>
      <c r="L10" s="2"/>
      <c r="M10" s="3">
        <v>665024497</v>
      </c>
      <c r="N10" s="2"/>
      <c r="O10" s="3">
        <v>665426871</v>
      </c>
      <c r="P10" s="2"/>
      <c r="Q10" s="3">
        <v>0</v>
      </c>
      <c r="R10" s="2"/>
      <c r="S10" s="3">
        <v>665426871</v>
      </c>
      <c r="T10" s="2"/>
      <c r="U10" s="2"/>
    </row>
    <row r="11" spans="1:21" ht="24.75" thickBot="1">
      <c r="C11" s="2"/>
      <c r="D11" s="2"/>
      <c r="E11" s="2"/>
      <c r="F11" s="2"/>
      <c r="G11" s="2"/>
      <c r="H11" s="2"/>
      <c r="I11" s="11">
        <f>SUM(I8:I10)</f>
        <v>709481614</v>
      </c>
      <c r="J11" s="2"/>
      <c r="K11" s="11">
        <f>SUM(K8:K10)</f>
        <v>0</v>
      </c>
      <c r="L11" s="2"/>
      <c r="M11" s="11">
        <f>SUM(M8:M10)</f>
        <v>709481614</v>
      </c>
      <c r="N11" s="2"/>
      <c r="O11" s="11">
        <f>SUM(O8:O10)</f>
        <v>789504443</v>
      </c>
      <c r="P11" s="2"/>
      <c r="Q11" s="11">
        <f>SUM(Q8:Q10)</f>
        <v>0</v>
      </c>
      <c r="R11" s="2"/>
      <c r="S11" s="11">
        <f>SUM(S8:S10)</f>
        <v>789504443</v>
      </c>
      <c r="T11" s="2"/>
      <c r="U11" s="2"/>
    </row>
    <row r="12" spans="1:21" ht="24.75" thickTop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8"/>
  <sheetViews>
    <sheetView rightToLeft="1" workbookViewId="0">
      <selection activeCell="Q15" sqref="Q15"/>
    </sheetView>
  </sheetViews>
  <sheetFormatPr defaultRowHeight="24"/>
  <cols>
    <col min="1" max="1" width="31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75">
      <c r="A3" s="12" t="s">
        <v>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4.75">
      <c r="A6" s="12" t="s">
        <v>3</v>
      </c>
      <c r="C6" s="13" t="s">
        <v>46</v>
      </c>
      <c r="D6" s="13" t="s">
        <v>46</v>
      </c>
      <c r="E6" s="13" t="s">
        <v>46</v>
      </c>
      <c r="F6" s="13" t="s">
        <v>46</v>
      </c>
      <c r="G6" s="13" t="s">
        <v>46</v>
      </c>
      <c r="H6" s="13" t="s">
        <v>46</v>
      </c>
      <c r="I6" s="13" t="s">
        <v>46</v>
      </c>
      <c r="K6" s="13" t="s">
        <v>47</v>
      </c>
      <c r="L6" s="13" t="s">
        <v>47</v>
      </c>
      <c r="M6" s="13" t="s">
        <v>47</v>
      </c>
      <c r="N6" s="13" t="s">
        <v>47</v>
      </c>
      <c r="O6" s="13" t="s">
        <v>47</v>
      </c>
      <c r="P6" s="13" t="s">
        <v>47</v>
      </c>
      <c r="Q6" s="13" t="s">
        <v>47</v>
      </c>
    </row>
    <row r="7" spans="1:17" ht="24.75">
      <c r="A7" s="13" t="s">
        <v>3</v>
      </c>
      <c r="C7" s="13" t="s">
        <v>7</v>
      </c>
      <c r="E7" s="13" t="s">
        <v>54</v>
      </c>
      <c r="G7" s="13" t="s">
        <v>55</v>
      </c>
      <c r="I7" s="13" t="s">
        <v>56</v>
      </c>
      <c r="K7" s="13" t="s">
        <v>7</v>
      </c>
      <c r="M7" s="13" t="s">
        <v>54</v>
      </c>
      <c r="O7" s="13" t="s">
        <v>55</v>
      </c>
      <c r="Q7" s="13" t="s">
        <v>56</v>
      </c>
    </row>
    <row r="8" spans="1:17">
      <c r="A8" s="1" t="s">
        <v>16</v>
      </c>
      <c r="C8" s="4">
        <v>819600</v>
      </c>
      <c r="D8" s="4"/>
      <c r="E8" s="4">
        <v>2357497440000</v>
      </c>
      <c r="F8" s="4"/>
      <c r="G8" s="4">
        <v>2386094510294</v>
      </c>
      <c r="H8" s="4"/>
      <c r="I8" s="4">
        <f>E8-G8</f>
        <v>-28597070294</v>
      </c>
      <c r="J8" s="4"/>
      <c r="K8" s="4">
        <v>819600</v>
      </c>
      <c r="L8" s="4"/>
      <c r="M8" s="4">
        <v>2357497440000</v>
      </c>
      <c r="N8" s="4"/>
      <c r="O8" s="4">
        <v>2297183445083</v>
      </c>
      <c r="P8" s="4"/>
      <c r="Q8" s="4">
        <f>M8-O8</f>
        <v>60313994917</v>
      </c>
    </row>
    <row r="9" spans="1:17">
      <c r="A9" s="1" t="s">
        <v>17</v>
      </c>
      <c r="C9" s="4">
        <v>4918800</v>
      </c>
      <c r="D9" s="4"/>
      <c r="E9" s="4">
        <v>14161641527232</v>
      </c>
      <c r="F9" s="4"/>
      <c r="G9" s="4">
        <v>14320359471894</v>
      </c>
      <c r="H9" s="4"/>
      <c r="I9" s="4">
        <f t="shared" ref="I9:I13" si="0">E9-G9</f>
        <v>-158717944662</v>
      </c>
      <c r="J9" s="4"/>
      <c r="K9" s="4">
        <v>4918800</v>
      </c>
      <c r="L9" s="4"/>
      <c r="M9" s="4">
        <v>14161641527232</v>
      </c>
      <c r="N9" s="4"/>
      <c r="O9" s="4">
        <v>13775074806000</v>
      </c>
      <c r="P9" s="4"/>
      <c r="Q9" s="4">
        <f t="shared" ref="Q9:Q13" si="1">M9-O9</f>
        <v>386566721232</v>
      </c>
    </row>
    <row r="10" spans="1:17">
      <c r="A10" s="1" t="s">
        <v>15</v>
      </c>
      <c r="C10" s="4">
        <v>1218100</v>
      </c>
      <c r="D10" s="4"/>
      <c r="E10" s="4">
        <v>3503864497737</v>
      </c>
      <c r="F10" s="4"/>
      <c r="G10" s="4">
        <v>3544692700118</v>
      </c>
      <c r="H10" s="4"/>
      <c r="I10" s="4">
        <f t="shared" si="0"/>
        <v>-40828202381</v>
      </c>
      <c r="J10" s="4"/>
      <c r="K10" s="4">
        <v>1218100</v>
      </c>
      <c r="L10" s="4"/>
      <c r="M10" s="4">
        <v>3503864497737</v>
      </c>
      <c r="N10" s="4"/>
      <c r="O10" s="4">
        <v>3407786891707</v>
      </c>
      <c r="P10" s="4"/>
      <c r="Q10" s="4">
        <f t="shared" si="1"/>
        <v>96077606030</v>
      </c>
    </row>
    <row r="11" spans="1:17">
      <c r="A11" s="1" t="s">
        <v>18</v>
      </c>
      <c r="C11" s="4">
        <v>1439400</v>
      </c>
      <c r="D11" s="4"/>
      <c r="E11" s="4">
        <v>4140290160000</v>
      </c>
      <c r="F11" s="4"/>
      <c r="G11" s="4">
        <v>4196577861397</v>
      </c>
      <c r="H11" s="4"/>
      <c r="I11" s="4">
        <f t="shared" si="0"/>
        <v>-56287701397</v>
      </c>
      <c r="J11" s="4"/>
      <c r="K11" s="4">
        <v>1439400</v>
      </c>
      <c r="L11" s="4"/>
      <c r="M11" s="4">
        <v>4140290160000</v>
      </c>
      <c r="N11" s="4"/>
      <c r="O11" s="4">
        <v>4027979537232</v>
      </c>
      <c r="P11" s="4"/>
      <c r="Q11" s="4">
        <f t="shared" si="1"/>
        <v>112310622768</v>
      </c>
    </row>
    <row r="12" spans="1:17">
      <c r="A12" s="1" t="s">
        <v>19</v>
      </c>
      <c r="C12" s="4">
        <v>1585900</v>
      </c>
      <c r="D12" s="4"/>
      <c r="E12" s="4">
        <v>4553761587957</v>
      </c>
      <c r="F12" s="4"/>
      <c r="G12" s="4">
        <v>4602788141742</v>
      </c>
      <c r="H12" s="4"/>
      <c r="I12" s="4">
        <f t="shared" si="0"/>
        <v>-49026553785</v>
      </c>
      <c r="J12" s="4"/>
      <c r="K12" s="4">
        <v>1585900</v>
      </c>
      <c r="L12" s="4"/>
      <c r="M12" s="4">
        <v>4553761587957</v>
      </c>
      <c r="N12" s="4"/>
      <c r="O12" s="4">
        <v>4453431764716</v>
      </c>
      <c r="P12" s="4"/>
      <c r="Q12" s="4">
        <f t="shared" si="1"/>
        <v>100329823241</v>
      </c>
    </row>
    <row r="13" spans="1:17">
      <c r="A13" s="1" t="s">
        <v>20</v>
      </c>
      <c r="C13" s="4">
        <v>5106929</v>
      </c>
      <c r="D13" s="4"/>
      <c r="E13" s="4">
        <v>16438215136714</v>
      </c>
      <c r="F13" s="4"/>
      <c r="G13" s="4">
        <v>16510486468615</v>
      </c>
      <c r="H13" s="4"/>
      <c r="I13" s="4">
        <f t="shared" si="0"/>
        <v>-72271331901</v>
      </c>
      <c r="J13" s="4"/>
      <c r="K13" s="4">
        <v>5106929</v>
      </c>
      <c r="L13" s="4"/>
      <c r="M13" s="4">
        <v>16438215136714</v>
      </c>
      <c r="N13" s="4"/>
      <c r="O13" s="4">
        <v>15864223815702</v>
      </c>
      <c r="P13" s="4"/>
      <c r="Q13" s="4">
        <f t="shared" si="1"/>
        <v>573991321012</v>
      </c>
    </row>
    <row r="14" spans="1:17" ht="24.75" thickBot="1">
      <c r="C14" s="4"/>
      <c r="D14" s="4"/>
      <c r="E14" s="5">
        <f>SUM(E8:E13)</f>
        <v>45155270349640</v>
      </c>
      <c r="F14" s="4"/>
      <c r="G14" s="5">
        <f>SUM(G8:G13)</f>
        <v>45560999154060</v>
      </c>
      <c r="H14" s="4"/>
      <c r="I14" s="5">
        <f>SUM(I8:I13)</f>
        <v>-405728804420</v>
      </c>
      <c r="J14" s="4"/>
      <c r="K14" s="4"/>
      <c r="L14" s="4"/>
      <c r="M14" s="5">
        <f>SUM(M8:M13)</f>
        <v>45155270349640</v>
      </c>
      <c r="N14" s="4"/>
      <c r="O14" s="5">
        <f>SUM(O8:O13)</f>
        <v>43825680260440</v>
      </c>
      <c r="P14" s="4"/>
      <c r="Q14" s="5">
        <f>SUM(Q8:Q13)</f>
        <v>1329590089200</v>
      </c>
    </row>
    <row r="15" spans="1:17" ht="24.75" thickTop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3:17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3:17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4"/>
  <sheetViews>
    <sheetView rightToLeft="1" workbookViewId="0">
      <selection activeCell="I20" sqref="I20"/>
    </sheetView>
  </sheetViews>
  <sheetFormatPr defaultRowHeight="24"/>
  <cols>
    <col min="1" max="1" width="12" style="1" bestFit="1" customWidth="1"/>
    <col min="2" max="2" width="1" style="1" customWidth="1"/>
    <col min="3" max="3" width="6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4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6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20" width="12.42578125" style="1" bestFit="1" customWidth="1"/>
    <col min="21" max="16384" width="9.140625" style="1"/>
  </cols>
  <sheetData>
    <row r="2" spans="1:20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0" ht="24.75">
      <c r="A3" s="12" t="s">
        <v>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0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20" ht="24.75">
      <c r="A6" s="12" t="s">
        <v>3</v>
      </c>
      <c r="C6" s="13" t="s">
        <v>46</v>
      </c>
      <c r="D6" s="13" t="s">
        <v>46</v>
      </c>
      <c r="E6" s="13" t="s">
        <v>46</v>
      </c>
      <c r="F6" s="13" t="s">
        <v>46</v>
      </c>
      <c r="G6" s="13" t="s">
        <v>46</v>
      </c>
      <c r="H6" s="13" t="s">
        <v>46</v>
      </c>
      <c r="I6" s="13" t="s">
        <v>46</v>
      </c>
      <c r="K6" s="13" t="s">
        <v>47</v>
      </c>
      <c r="L6" s="13" t="s">
        <v>47</v>
      </c>
      <c r="M6" s="13" t="s">
        <v>47</v>
      </c>
      <c r="N6" s="13" t="s">
        <v>47</v>
      </c>
      <c r="O6" s="13" t="s">
        <v>47</v>
      </c>
      <c r="P6" s="13" t="s">
        <v>47</v>
      </c>
      <c r="Q6" s="13" t="s">
        <v>47</v>
      </c>
    </row>
    <row r="7" spans="1:20" ht="24.75">
      <c r="A7" s="13" t="s">
        <v>3</v>
      </c>
      <c r="C7" s="13" t="s">
        <v>7</v>
      </c>
      <c r="E7" s="13" t="s">
        <v>54</v>
      </c>
      <c r="G7" s="13" t="s">
        <v>55</v>
      </c>
      <c r="I7" s="13" t="s">
        <v>57</v>
      </c>
      <c r="K7" s="13" t="s">
        <v>7</v>
      </c>
      <c r="M7" s="13" t="s">
        <v>54</v>
      </c>
      <c r="O7" s="13" t="s">
        <v>55</v>
      </c>
      <c r="Q7" s="13" t="s">
        <v>57</v>
      </c>
    </row>
    <row r="8" spans="1:20">
      <c r="A8" s="1" t="s">
        <v>20</v>
      </c>
      <c r="C8" s="3">
        <v>600</v>
      </c>
      <c r="D8" s="2"/>
      <c r="E8" s="3">
        <v>1941019980</v>
      </c>
      <c r="F8" s="2"/>
      <c r="G8" s="3">
        <v>1863847000</v>
      </c>
      <c r="H8" s="2"/>
      <c r="I8" s="3">
        <v>77172980</v>
      </c>
      <c r="J8" s="2"/>
      <c r="K8" s="3">
        <v>8150</v>
      </c>
      <c r="L8" s="2"/>
      <c r="M8" s="3">
        <v>26028566338</v>
      </c>
      <c r="N8" s="2"/>
      <c r="O8" s="3">
        <v>25014080683</v>
      </c>
      <c r="P8" s="2"/>
      <c r="Q8" s="3">
        <v>1014485655</v>
      </c>
      <c r="R8" s="2"/>
      <c r="S8" s="2"/>
      <c r="T8" s="2"/>
    </row>
    <row r="9" spans="1:20" ht="24.75" thickBot="1">
      <c r="C9" s="2"/>
      <c r="D9" s="2"/>
      <c r="E9" s="11">
        <f>SUM(E8)</f>
        <v>1941019980</v>
      </c>
      <c r="F9" s="2"/>
      <c r="G9" s="11">
        <f>SUM(G8)</f>
        <v>1863847000</v>
      </c>
      <c r="H9" s="2"/>
      <c r="I9" s="11">
        <f>SUM(I8)</f>
        <v>77172980</v>
      </c>
      <c r="J9" s="2"/>
      <c r="K9" s="2"/>
      <c r="L9" s="2"/>
      <c r="M9" s="11">
        <f>SUM(M8)</f>
        <v>26028566338</v>
      </c>
      <c r="N9" s="2"/>
      <c r="O9" s="11">
        <f>SUM(O8)</f>
        <v>25014080683</v>
      </c>
      <c r="P9" s="2"/>
      <c r="Q9" s="11">
        <f>SUM(Q8)</f>
        <v>1014485655</v>
      </c>
      <c r="R9" s="2"/>
      <c r="S9" s="2"/>
      <c r="T9" s="3"/>
    </row>
    <row r="10" spans="1:20" ht="24.75" thickTop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</row>
    <row r="11" spans="1:20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</row>
    <row r="12" spans="1:20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</row>
    <row r="13" spans="1:20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21"/>
  <sheetViews>
    <sheetView rightToLeft="1" workbookViewId="0">
      <selection activeCell="E18" sqref="E18"/>
    </sheetView>
  </sheetViews>
  <sheetFormatPr defaultRowHeight="24"/>
  <cols>
    <col min="1" max="1" width="31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8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3" ht="24.75">
      <c r="A3" s="12" t="s">
        <v>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3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6" spans="1:23" ht="24.75">
      <c r="A6" s="12" t="s">
        <v>3</v>
      </c>
      <c r="C6" s="13" t="s">
        <v>46</v>
      </c>
      <c r="D6" s="13" t="s">
        <v>46</v>
      </c>
      <c r="E6" s="13" t="s">
        <v>46</v>
      </c>
      <c r="F6" s="13" t="s">
        <v>46</v>
      </c>
      <c r="G6" s="13" t="s">
        <v>46</v>
      </c>
      <c r="H6" s="13" t="s">
        <v>46</v>
      </c>
      <c r="I6" s="13" t="s">
        <v>46</v>
      </c>
      <c r="J6" s="13" t="s">
        <v>46</v>
      </c>
      <c r="K6" s="13" t="s">
        <v>46</v>
      </c>
      <c r="M6" s="13" t="s">
        <v>47</v>
      </c>
      <c r="N6" s="13" t="s">
        <v>47</v>
      </c>
      <c r="O6" s="13" t="s">
        <v>47</v>
      </c>
      <c r="P6" s="13" t="s">
        <v>47</v>
      </c>
      <c r="Q6" s="13" t="s">
        <v>47</v>
      </c>
      <c r="R6" s="13" t="s">
        <v>47</v>
      </c>
      <c r="S6" s="13" t="s">
        <v>47</v>
      </c>
      <c r="T6" s="13" t="s">
        <v>47</v>
      </c>
      <c r="U6" s="13" t="s">
        <v>47</v>
      </c>
    </row>
    <row r="7" spans="1:23" ht="24.75">
      <c r="A7" s="13" t="s">
        <v>3</v>
      </c>
      <c r="C7" s="13" t="s">
        <v>58</v>
      </c>
      <c r="E7" s="13" t="s">
        <v>59</v>
      </c>
      <c r="G7" s="13" t="s">
        <v>60</v>
      </c>
      <c r="I7" s="13" t="s">
        <v>29</v>
      </c>
      <c r="K7" s="13" t="s">
        <v>61</v>
      </c>
      <c r="M7" s="13" t="s">
        <v>58</v>
      </c>
      <c r="O7" s="13" t="s">
        <v>59</v>
      </c>
      <c r="Q7" s="13" t="s">
        <v>60</v>
      </c>
      <c r="S7" s="13" t="s">
        <v>29</v>
      </c>
      <c r="U7" s="13" t="s">
        <v>61</v>
      </c>
    </row>
    <row r="8" spans="1:23">
      <c r="A8" s="1" t="s">
        <v>20</v>
      </c>
      <c r="C8" s="4">
        <v>0</v>
      </c>
      <c r="D8" s="4"/>
      <c r="E8" s="4">
        <v>-72271331900</v>
      </c>
      <c r="F8" s="4"/>
      <c r="G8" s="4">
        <v>77172980</v>
      </c>
      <c r="H8" s="4"/>
      <c r="I8" s="4">
        <f>C8+E8+G8</f>
        <v>-72194158920</v>
      </c>
      <c r="J8" s="2"/>
      <c r="K8" s="6">
        <f>I8/$I$14</f>
        <v>0.17797083340761113</v>
      </c>
      <c r="L8" s="2"/>
      <c r="M8" s="3">
        <v>0</v>
      </c>
      <c r="N8" s="2"/>
      <c r="O8" s="4">
        <v>573991321012</v>
      </c>
      <c r="P8" s="4"/>
      <c r="Q8" s="4">
        <v>1014485655</v>
      </c>
      <c r="R8" s="4"/>
      <c r="S8" s="4">
        <f>M8+O8+Q8</f>
        <v>575005806667</v>
      </c>
      <c r="T8" s="4"/>
      <c r="U8" s="6">
        <f>S8/$S$14</f>
        <v>0.43213875672241703</v>
      </c>
      <c r="V8" s="2"/>
      <c r="W8" s="2"/>
    </row>
    <row r="9" spans="1:23">
      <c r="A9" s="1" t="s">
        <v>16</v>
      </c>
      <c r="C9" s="4">
        <v>0</v>
      </c>
      <c r="D9" s="4"/>
      <c r="E9" s="4">
        <v>-28597070294</v>
      </c>
      <c r="F9" s="4"/>
      <c r="G9" s="4">
        <v>0</v>
      </c>
      <c r="H9" s="4"/>
      <c r="I9" s="4">
        <f t="shared" ref="I9:I12" si="0">C9+E9+G9</f>
        <v>-28597070294</v>
      </c>
      <c r="J9" s="2"/>
      <c r="K9" s="6">
        <f t="shared" ref="K9:K13" si="1">I9/$I$14</f>
        <v>7.0496623402441033E-2</v>
      </c>
      <c r="L9" s="2"/>
      <c r="M9" s="3">
        <v>0</v>
      </c>
      <c r="N9" s="2"/>
      <c r="O9" s="4">
        <v>60313994917</v>
      </c>
      <c r="P9" s="4"/>
      <c r="Q9" s="4">
        <v>0</v>
      </c>
      <c r="R9" s="4"/>
      <c r="S9" s="4">
        <f t="shared" ref="S9:S13" si="2">M9+O9+Q9</f>
        <v>60313994917</v>
      </c>
      <c r="T9" s="4"/>
      <c r="U9" s="6">
        <f t="shared" ref="U9:U13" si="3">S9/$S$14</f>
        <v>4.5328263600455901E-2</v>
      </c>
      <c r="V9" s="2"/>
      <c r="W9" s="2"/>
    </row>
    <row r="10" spans="1:23">
      <c r="A10" s="1" t="s">
        <v>17</v>
      </c>
      <c r="C10" s="4">
        <v>0</v>
      </c>
      <c r="D10" s="4"/>
      <c r="E10" s="4">
        <v>-158717944662</v>
      </c>
      <c r="F10" s="4"/>
      <c r="G10" s="4">
        <v>0</v>
      </c>
      <c r="H10" s="4"/>
      <c r="I10" s="4">
        <f t="shared" si="0"/>
        <v>-158717944662</v>
      </c>
      <c r="J10" s="2"/>
      <c r="K10" s="6">
        <f t="shared" si="1"/>
        <v>0.39126662476309998</v>
      </c>
      <c r="L10" s="2"/>
      <c r="M10" s="3">
        <v>0</v>
      </c>
      <c r="N10" s="2"/>
      <c r="O10" s="4">
        <v>386566721232</v>
      </c>
      <c r="P10" s="4"/>
      <c r="Q10" s="4">
        <v>0</v>
      </c>
      <c r="R10" s="4"/>
      <c r="S10" s="4">
        <f t="shared" si="2"/>
        <v>386566721232</v>
      </c>
      <c r="T10" s="2"/>
      <c r="U10" s="6">
        <f t="shared" si="3"/>
        <v>0.29051960930926857</v>
      </c>
      <c r="V10" s="2"/>
      <c r="W10" s="2"/>
    </row>
    <row r="11" spans="1:23">
      <c r="A11" s="1" t="s">
        <v>15</v>
      </c>
      <c r="C11" s="4">
        <v>0</v>
      </c>
      <c r="D11" s="4"/>
      <c r="E11" s="4">
        <v>-40828202380</v>
      </c>
      <c r="F11" s="4"/>
      <c r="G11" s="4">
        <v>0</v>
      </c>
      <c r="H11" s="4"/>
      <c r="I11" s="4">
        <f t="shared" si="0"/>
        <v>-40828202380</v>
      </c>
      <c r="J11" s="2"/>
      <c r="K11" s="6">
        <f t="shared" si="1"/>
        <v>0.10064843628353767</v>
      </c>
      <c r="L11" s="2"/>
      <c r="M11" s="3">
        <v>0</v>
      </c>
      <c r="N11" s="2"/>
      <c r="O11" s="4">
        <v>96077606030</v>
      </c>
      <c r="P11" s="4"/>
      <c r="Q11" s="4">
        <v>0</v>
      </c>
      <c r="R11" s="4"/>
      <c r="S11" s="4">
        <f t="shared" si="2"/>
        <v>96077606030</v>
      </c>
      <c r="T11" s="2"/>
      <c r="U11" s="6">
        <f t="shared" si="3"/>
        <v>7.2205979030599582E-2</v>
      </c>
      <c r="V11" s="2"/>
      <c r="W11" s="2"/>
    </row>
    <row r="12" spans="1:23">
      <c r="A12" s="1" t="s">
        <v>18</v>
      </c>
      <c r="C12" s="4">
        <v>0</v>
      </c>
      <c r="D12" s="4"/>
      <c r="E12" s="4">
        <v>-56287701397</v>
      </c>
      <c r="F12" s="4"/>
      <c r="G12" s="4">
        <v>0</v>
      </c>
      <c r="H12" s="4"/>
      <c r="I12" s="4">
        <f t="shared" si="0"/>
        <v>-56287701397</v>
      </c>
      <c r="J12" s="2"/>
      <c r="K12" s="6">
        <f t="shared" si="1"/>
        <v>0.13875872062341699</v>
      </c>
      <c r="L12" s="2"/>
      <c r="M12" s="3">
        <v>0</v>
      </c>
      <c r="N12" s="2"/>
      <c r="O12" s="4">
        <v>112310622768</v>
      </c>
      <c r="P12" s="4"/>
      <c r="Q12" s="4">
        <v>0</v>
      </c>
      <c r="R12" s="4"/>
      <c r="S12" s="4">
        <f t="shared" si="2"/>
        <v>112310622768</v>
      </c>
      <c r="T12" s="2"/>
      <c r="U12" s="6">
        <f t="shared" si="3"/>
        <v>8.4405709171891899E-2</v>
      </c>
      <c r="V12" s="2"/>
      <c r="W12" s="2"/>
    </row>
    <row r="13" spans="1:23">
      <c r="A13" s="1" t="s">
        <v>19</v>
      </c>
      <c r="C13" s="4">
        <v>0</v>
      </c>
      <c r="D13" s="4"/>
      <c r="E13" s="4">
        <v>-49026553784</v>
      </c>
      <c r="F13" s="4"/>
      <c r="G13" s="4">
        <v>0</v>
      </c>
      <c r="H13" s="4"/>
      <c r="I13" s="4">
        <f>C13+E13+G13</f>
        <v>-49026553784</v>
      </c>
      <c r="J13" s="2"/>
      <c r="K13" s="6">
        <f t="shared" si="1"/>
        <v>0.12085876151989322</v>
      </c>
      <c r="L13" s="2"/>
      <c r="M13" s="3">
        <v>0</v>
      </c>
      <c r="N13" s="2"/>
      <c r="O13" s="4">
        <v>100329823241</v>
      </c>
      <c r="P13" s="4"/>
      <c r="Q13" s="4">
        <v>0</v>
      </c>
      <c r="R13" s="4"/>
      <c r="S13" s="4">
        <f t="shared" si="2"/>
        <v>100329823241</v>
      </c>
      <c r="T13" s="2"/>
      <c r="U13" s="6">
        <f t="shared" si="3"/>
        <v>7.5401682165367009E-2</v>
      </c>
      <c r="V13" s="2"/>
      <c r="W13" s="2"/>
    </row>
    <row r="14" spans="1:23" ht="24.75" thickBot="1">
      <c r="C14" s="5">
        <f>SUM(C8:C13)</f>
        <v>0</v>
      </c>
      <c r="D14" s="4"/>
      <c r="E14" s="5">
        <f>SUM(E8:E13)</f>
        <v>-405728804417</v>
      </c>
      <c r="F14" s="4"/>
      <c r="G14" s="5">
        <f>SUM(G8:G13)</f>
        <v>77172980</v>
      </c>
      <c r="H14" s="4"/>
      <c r="I14" s="5">
        <f>SUM(I8:I13)</f>
        <v>-405651631437</v>
      </c>
      <c r="J14" s="2"/>
      <c r="K14" s="7">
        <f>SUM(K8:K13)</f>
        <v>1</v>
      </c>
      <c r="L14" s="2"/>
      <c r="M14" s="11">
        <f>SUM(M8:M13)</f>
        <v>0</v>
      </c>
      <c r="N14" s="2"/>
      <c r="O14" s="5">
        <f>SUM(O8:O13)</f>
        <v>1329590089200</v>
      </c>
      <c r="P14" s="4"/>
      <c r="Q14" s="5">
        <f>SUM(Q8:Q13)</f>
        <v>1014485655</v>
      </c>
      <c r="R14" s="4"/>
      <c r="S14" s="5">
        <f>SUM(S8:S13)</f>
        <v>1330604574855</v>
      </c>
      <c r="T14" s="2"/>
      <c r="U14" s="7">
        <f>S14/$S$14</f>
        <v>1</v>
      </c>
      <c r="V14" s="2"/>
      <c r="W14" s="2"/>
    </row>
    <row r="15" spans="1:23" ht="24.75" thickTop="1">
      <c r="C15" s="2"/>
      <c r="D15" s="2"/>
      <c r="E15" s="4"/>
      <c r="F15" s="2"/>
      <c r="G15" s="4"/>
      <c r="H15" s="2"/>
      <c r="I15" s="2"/>
      <c r="J15" s="2"/>
      <c r="K15" s="2"/>
      <c r="L15" s="2"/>
      <c r="M15" s="2"/>
      <c r="N15" s="2"/>
      <c r="O15" s="4"/>
      <c r="P15" s="2"/>
      <c r="Q15" s="4"/>
      <c r="R15" s="2"/>
      <c r="S15" s="2"/>
      <c r="T15" s="2"/>
      <c r="V15" s="2"/>
      <c r="W15" s="2"/>
    </row>
    <row r="16" spans="1:23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3:23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3:23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3:23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3:23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3:23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K11" sqref="K11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4.75">
      <c r="A3" s="12" t="s">
        <v>44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ht="24.75">
      <c r="A6" s="13" t="s">
        <v>62</v>
      </c>
      <c r="B6" s="13" t="s">
        <v>62</v>
      </c>
      <c r="C6" s="13" t="s">
        <v>62</v>
      </c>
      <c r="E6" s="13" t="s">
        <v>46</v>
      </c>
      <c r="F6" s="13" t="s">
        <v>46</v>
      </c>
      <c r="G6" s="13" t="s">
        <v>46</v>
      </c>
      <c r="I6" s="13" t="s">
        <v>47</v>
      </c>
      <c r="J6" s="13" t="s">
        <v>47</v>
      </c>
      <c r="K6" s="13" t="s">
        <v>47</v>
      </c>
    </row>
    <row r="7" spans="1:11" ht="24.75">
      <c r="A7" s="13" t="s">
        <v>63</v>
      </c>
      <c r="C7" s="13" t="s">
        <v>26</v>
      </c>
      <c r="E7" s="13" t="s">
        <v>64</v>
      </c>
      <c r="G7" s="13" t="s">
        <v>65</v>
      </c>
      <c r="I7" s="13" t="s">
        <v>64</v>
      </c>
      <c r="K7" s="13" t="s">
        <v>65</v>
      </c>
    </row>
    <row r="8" spans="1:11">
      <c r="A8" s="1" t="s">
        <v>32</v>
      </c>
      <c r="C8" s="2" t="s">
        <v>36</v>
      </c>
      <c r="D8" s="2"/>
      <c r="E8" s="3">
        <v>44415848</v>
      </c>
      <c r="F8" s="2"/>
      <c r="G8" s="6">
        <f>E8/$E$11</f>
        <v>6.2603240342744101E-2</v>
      </c>
      <c r="H8" s="2"/>
      <c r="I8" s="3">
        <v>123949189</v>
      </c>
      <c r="J8" s="2"/>
      <c r="K8" s="6">
        <f>I8/$I$11</f>
        <v>0.15699618931720186</v>
      </c>
    </row>
    <row r="9" spans="1:11">
      <c r="A9" s="1" t="s">
        <v>38</v>
      </c>
      <c r="C9" s="2" t="s">
        <v>39</v>
      </c>
      <c r="D9" s="2"/>
      <c r="E9" s="3">
        <v>41269</v>
      </c>
      <c r="F9" s="2"/>
      <c r="G9" s="6">
        <f t="shared" ref="G9:G10" si="0">E9/$E$11</f>
        <v>5.8167821668173633E-5</v>
      </c>
      <c r="H9" s="2"/>
      <c r="I9" s="3">
        <v>128383</v>
      </c>
      <c r="J9" s="2"/>
      <c r="K9" s="6">
        <f t="shared" ref="K9:K10" si="1">I9/$I$11</f>
        <v>1.6261213111374472E-4</v>
      </c>
    </row>
    <row r="10" spans="1:11">
      <c r="A10" s="1" t="s">
        <v>41</v>
      </c>
      <c r="C10" s="2" t="s">
        <v>42</v>
      </c>
      <c r="D10" s="2"/>
      <c r="E10" s="3">
        <v>665024497</v>
      </c>
      <c r="F10" s="2"/>
      <c r="G10" s="6">
        <f t="shared" si="0"/>
        <v>0.93733859183558776</v>
      </c>
      <c r="H10" s="2"/>
      <c r="I10" s="3">
        <v>665426871</v>
      </c>
      <c r="J10" s="2"/>
      <c r="K10" s="6">
        <f t="shared" si="1"/>
        <v>0.84284119855168438</v>
      </c>
    </row>
    <row r="11" spans="1:11" ht="24.75" thickBot="1">
      <c r="C11" s="2"/>
      <c r="D11" s="2"/>
      <c r="E11" s="11">
        <f>SUM(E8:E10)</f>
        <v>709481614</v>
      </c>
      <c r="F11" s="2"/>
      <c r="G11" s="7">
        <f>SUM(G8:G10)</f>
        <v>1</v>
      </c>
      <c r="H11" s="2"/>
      <c r="I11" s="11">
        <f>SUM(I8:I10)</f>
        <v>789504443</v>
      </c>
      <c r="J11" s="2"/>
      <c r="K11" s="7">
        <f>SUM(K8:K10)</f>
        <v>1</v>
      </c>
    </row>
    <row r="12" spans="1:11" ht="24.75" thickTop="1"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C13" s="2"/>
      <c r="D13" s="2"/>
      <c r="E13" s="2"/>
      <c r="F13" s="2"/>
      <c r="G13" s="2"/>
      <c r="H13" s="2"/>
      <c r="I13" s="2"/>
      <c r="J13" s="2"/>
      <c r="K13" s="2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8" sqref="G7:G8"/>
    </sheetView>
  </sheetViews>
  <sheetFormatPr defaultRowHeight="24"/>
  <cols>
    <col min="1" max="1" width="31.425781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2" t="s">
        <v>0</v>
      </c>
      <c r="B2" s="12"/>
      <c r="C2" s="12"/>
      <c r="D2" s="12"/>
      <c r="E2" s="12"/>
      <c r="F2" s="12"/>
      <c r="G2" s="12"/>
    </row>
    <row r="3" spans="1:7" ht="24.75">
      <c r="A3" s="12" t="s">
        <v>44</v>
      </c>
      <c r="B3" s="12"/>
      <c r="C3" s="12"/>
      <c r="D3" s="12"/>
      <c r="E3" s="12"/>
      <c r="F3" s="12"/>
      <c r="G3" s="12"/>
    </row>
    <row r="4" spans="1:7" ht="24.75">
      <c r="A4" s="12" t="s">
        <v>2</v>
      </c>
      <c r="B4" s="12"/>
      <c r="C4" s="12"/>
      <c r="D4" s="12"/>
      <c r="E4" s="12"/>
      <c r="F4" s="12"/>
      <c r="G4" s="12"/>
    </row>
    <row r="6" spans="1:7" ht="24.75">
      <c r="A6" s="13" t="s">
        <v>48</v>
      </c>
      <c r="C6" s="13" t="s">
        <v>29</v>
      </c>
      <c r="E6" s="13" t="s">
        <v>61</v>
      </c>
      <c r="G6" s="13" t="s">
        <v>13</v>
      </c>
    </row>
    <row r="7" spans="1:7">
      <c r="A7" s="1" t="s">
        <v>66</v>
      </c>
      <c r="C7" s="4">
        <f>'سرمایه‌گذاری در سهام'!I14</f>
        <v>-405651631437</v>
      </c>
      <c r="D7" s="2"/>
      <c r="E7" s="6">
        <f>C7/$C$9</f>
        <v>1.0017520567180032</v>
      </c>
      <c r="F7" s="2"/>
      <c r="G7" s="6">
        <v>-8.9210644429249478E-3</v>
      </c>
    </row>
    <row r="8" spans="1:7">
      <c r="A8" s="1" t="s">
        <v>67</v>
      </c>
      <c r="C8" s="4">
        <f>'درآمد سپرده بانکی'!E11</f>
        <v>709481614</v>
      </c>
      <c r="D8" s="2"/>
      <c r="E8" s="6">
        <f>C8/$C$9</f>
        <v>-1.7520567180030876E-3</v>
      </c>
      <c r="F8" s="2"/>
      <c r="G8" s="6">
        <v>1.5602873769157723E-5</v>
      </c>
    </row>
    <row r="9" spans="1:7" ht="24.75" thickBot="1">
      <c r="C9" s="5">
        <f>SUM(C7:C8)</f>
        <v>-404942149823</v>
      </c>
      <c r="D9" s="2"/>
      <c r="E9" s="7">
        <f>SUM(E7:E8)</f>
        <v>1</v>
      </c>
      <c r="F9" s="2"/>
      <c r="G9" s="7">
        <f>SUM(G7:G8)</f>
        <v>-8.9054615691557901E-3</v>
      </c>
    </row>
    <row r="10" spans="1:7" ht="24.75" thickTop="1">
      <c r="C10" s="2"/>
      <c r="D10" s="2"/>
      <c r="E10" s="2"/>
      <c r="F10" s="2"/>
      <c r="G10" s="2"/>
    </row>
    <row r="11" spans="1:7">
      <c r="C11" s="2"/>
      <c r="D11" s="2"/>
      <c r="E11" s="2"/>
      <c r="F11" s="2"/>
      <c r="G11" s="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سهام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2023-11-30T07:28:04Z</dcterms:modified>
</cp:coreProperties>
</file>