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کدال شده\"/>
    </mc:Choice>
  </mc:AlternateContent>
  <xr:revisionPtr revIDLastSave="0" documentId="13_ncr:1_{547571E3-F01D-4EA2-ABE1-34DF2BC7610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سپرده" sheetId="6" r:id="rId3"/>
    <sheet name="جمع درآمدها" sheetId="15" r:id="rId4"/>
    <sheet name="سود اوراق بهادار و سپرده بانکی" sheetId="7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درآمد سپرده بانکی" sheetId="1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7" i="15"/>
  <c r="C10" i="15" s="1"/>
  <c r="K11" i="13"/>
  <c r="K9" i="13"/>
  <c r="K10" i="13"/>
  <c r="K8" i="13"/>
  <c r="G11" i="13"/>
  <c r="G9" i="13"/>
  <c r="G10" i="13"/>
  <c r="G8" i="13"/>
  <c r="I11" i="13"/>
  <c r="E11" i="13"/>
  <c r="U21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8" i="11"/>
  <c r="S21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8" i="11"/>
  <c r="Q21" i="11"/>
  <c r="O21" i="11"/>
  <c r="M21" i="11"/>
  <c r="K21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8" i="11"/>
  <c r="I21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8" i="11"/>
  <c r="G21" i="11"/>
  <c r="E21" i="11"/>
  <c r="C21" i="11"/>
  <c r="Q10" i="10"/>
  <c r="O10" i="10"/>
  <c r="M10" i="10"/>
  <c r="I10" i="10"/>
  <c r="G10" i="10"/>
  <c r="E10" i="10"/>
  <c r="I9" i="10"/>
  <c r="Q19" i="9"/>
  <c r="Q20" i="9"/>
  <c r="Q18" i="9"/>
  <c r="Q9" i="9"/>
  <c r="Q10" i="9"/>
  <c r="Q11" i="9"/>
  <c r="Q12" i="9"/>
  <c r="Q13" i="9"/>
  <c r="Q8" i="9"/>
  <c r="I21" i="9"/>
  <c r="G21" i="9"/>
  <c r="E21" i="9"/>
  <c r="I9" i="9"/>
  <c r="I10" i="9"/>
  <c r="I11" i="9"/>
  <c r="I12" i="9"/>
  <c r="I13" i="9"/>
  <c r="I8" i="9"/>
  <c r="O21" i="9"/>
  <c r="M21" i="9"/>
  <c r="S11" i="7"/>
  <c r="Q11" i="7"/>
  <c r="O11" i="7"/>
  <c r="M11" i="7"/>
  <c r="K11" i="7"/>
  <c r="I11" i="7"/>
  <c r="S12" i="6"/>
  <c r="Y15" i="1"/>
  <c r="W15" i="1"/>
  <c r="U15" i="1"/>
  <c r="O15" i="1"/>
  <c r="K15" i="1"/>
  <c r="G15" i="1"/>
  <c r="E15" i="1"/>
  <c r="Q12" i="6"/>
  <c r="O12" i="6"/>
  <c r="M12" i="6"/>
  <c r="K12" i="6"/>
  <c r="Q21" i="9" l="1"/>
</calcChain>
</file>

<file path=xl/sharedStrings.xml><?xml version="1.0" encoding="utf-8"?>
<sst xmlns="http://schemas.openxmlformats.org/spreadsheetml/2006/main" count="288" uniqueCount="77">
  <si>
    <t>صندوق سرمایه‌گذاری طلای عیار مفید</t>
  </si>
  <si>
    <t>صورت وضعیت سبد</t>
  </si>
  <si>
    <t>برای ماه منتهی به 1402/07/30</t>
  </si>
  <si>
    <t>نام شرکت</t>
  </si>
  <si>
    <t>1402/06/31</t>
  </si>
  <si>
    <t>تغییرات طی دوره</t>
  </si>
  <si>
    <t>1402/07/30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</si>
  <si>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</si>
  <si>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</si>
  <si>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</si>
  <si>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</si>
  <si>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</si>
  <si>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</si>
  <si>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</si>
  <si>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</si>
  <si>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 0310 صادرات</t>
  </si>
  <si>
    <t>تمام سکه طرح جدید0211ملت</t>
  </si>
  <si>
    <t>تمام سکه طرح جدید0312 رفاه</t>
  </si>
  <si>
    <t>تمام سکه طرح جدید0411 آینده</t>
  </si>
  <si>
    <t>تمام سکه طرح جدید0412 سامان</t>
  </si>
  <si>
    <t>شمش طلا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</si>
  <si>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</si>
  <si>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</si>
  <si>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</si>
  <si>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</si>
  <si>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</si>
  <si>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</si>
  <si>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</si>
  <si>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</si>
  <si>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</si>
  <si>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</si>
  <si>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</si>
  <si>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</si>
  <si>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</si>
  <si>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</si>
  <si>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</si>
  <si>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8416668195</t>
  </si>
  <si>
    <t>1397/06/20</t>
  </si>
  <si>
    <t>بانک پاسارگاد هفت تیر</t>
  </si>
  <si>
    <t>207-8100-16622166-1</t>
  </si>
  <si>
    <t>1399/07/05</t>
  </si>
  <si>
    <t xml:space="preserve">بانک خاورمیانه ظفر </t>
  </si>
  <si>
    <t>1009-10-810-707074690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</si>
  <si>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</si>
  <si>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</si>
  <si>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</si>
  <si>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</si>
  <si>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</si>
  <si>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</si>
  <si>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</si>
  <si>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</si>
  <si>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</si>
  <si>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</si>
  <si>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</si>
  <si>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</si>
  <si>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</si>
  <si>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</si>
  <si>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</si>
  <si>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</si>
  <si>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</si>
  <si>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</si>
  <si>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</si>
  <si>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</si>
  <si>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</si>
  <si>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</si>
  <si>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</si>
  <si>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سرمایه‌گذاری در سهام</t>
  </si>
  <si>
    <t>سرمایه‌گذاری در اوراق بهادار</t>
  </si>
  <si>
    <t>درآمد سپرده بانکی</t>
  </si>
  <si>
    <t> اختیار خرید شمش-14020903-330</t>
  </si>
  <si>
    <t> اختیار خرید شمش-14020903-300</t>
  </si>
  <si>
    <t> اختیار خرید شمش-14020903-340</t>
  </si>
  <si>
    <t>قرارداد آتی شمش طلا تحویل 30 آبان ماه 1402</t>
  </si>
  <si>
    <t>قرارداد آتی شمش طلا تحویل 29 شهریور ماه 1402</t>
  </si>
  <si>
    <t>قرارداد آتی شمش طلا تحویل 29 مهر ماه 1402</t>
  </si>
  <si>
    <t>قرارداد آتی شمش طلا تحویل 28 آذر ماه 1402</t>
  </si>
  <si>
    <t>اختیار خرید شمش-14020903-330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</si>
</sst>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2"/>
      <name val="B Nazanin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0" borderId="4" xfId="0" applyNumberFormat="1" applyFont="1" applyBorder="1" applyAlignment="1">
      <alignment horizontal="center"/>
    </xf>
    <xf numFmtId="10" fontId="3" fillId="0" borderId="0" xfId="1" applyNumberFormat="1" applyFont="1" applyAlignment="1">
      <alignment horizontal="center"/>
    </xf>
    <xf numFmtId="10" fontId="3" fillId="0" borderId="4" xfId="1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</xdr:row>
          <xdr:rowOff>0</xdr:rowOff>
        </xdr:from>
        <xdr:to>
          <xdr:col>13</xdr:col>
          <xdr:colOff>561975</xdr:colOff>
          <xdr:row>34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74DE630-658A-768F-FF02-D040751130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6A131-715A-4668-8F61-95B522C52F60}">
  <dimension ref="A1"/>
  <sheetViews>
    <sheetView rightToLeft="1" workbookViewId="0">
      <selection activeCell="A2" sqref="A2"/>
    </sheetView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1</xdr:row>
                <xdr:rowOff>0</xdr:rowOff>
              </from>
              <to>
                <xdr:col>13</xdr:col>
                <xdr:colOff>561975</xdr:colOff>
                <xdr:row>34</xdr:row>
                <xdr:rowOff>142875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7"/>
  <sheetViews>
    <sheetView rightToLeft="1" tabSelected="1" workbookViewId="0">
      <selection activeCell="K20" sqref="K20"/>
    </sheetView>
  </sheetViews>
  <sheetFormatPr defaultRowHeight="21.75"/>
  <cols>
    <col min="1" max="1" width="29.140625" style="3" bestFit="1" customWidth="1"/>
    <col min="2" max="2" width="1" style="3" customWidth="1"/>
    <col min="3" max="3" width="11.42578125" style="3" bestFit="1" customWidth="1"/>
    <col min="4" max="4" width="1" style="3" customWidth="1"/>
    <col min="5" max="5" width="22" style="3" bestFit="1" customWidth="1"/>
    <col min="6" max="6" width="1" style="3" customWidth="1"/>
    <col min="7" max="7" width="25.140625" style="3" bestFit="1" customWidth="1"/>
    <col min="8" max="8" width="1" style="3" customWidth="1"/>
    <col min="9" max="9" width="9.5703125" style="3" bestFit="1" customWidth="1"/>
    <col min="10" max="10" width="1" style="3" customWidth="1"/>
    <col min="11" max="11" width="20.5703125" style="3" bestFit="1" customWidth="1"/>
    <col min="12" max="12" width="1" style="3" customWidth="1"/>
    <col min="13" max="13" width="7.7109375" style="3" bestFit="1" customWidth="1"/>
    <col min="14" max="14" width="1" style="3" customWidth="1"/>
    <col min="15" max="15" width="17.140625" style="3" bestFit="1" customWidth="1"/>
    <col min="16" max="16" width="1" style="3" customWidth="1"/>
    <col min="17" max="17" width="11.42578125" style="3" bestFit="1" customWidth="1"/>
    <col min="18" max="18" width="1" style="3" customWidth="1"/>
    <col min="19" max="19" width="13.85546875" style="3" bestFit="1" customWidth="1"/>
    <col min="20" max="20" width="1" style="3" customWidth="1"/>
    <col min="21" max="21" width="22" style="3" bestFit="1" customWidth="1"/>
    <col min="22" max="22" width="1" style="3" customWidth="1"/>
    <col min="23" max="23" width="25.140625" style="3" bestFit="1" customWidth="1"/>
    <col min="24" max="24" width="1" style="3" customWidth="1"/>
    <col min="25" max="25" width="31.140625" style="3" customWidth="1"/>
    <col min="26" max="26" width="1" style="3" customWidth="1"/>
    <col min="27" max="27" width="9.140625" style="3" customWidth="1"/>
    <col min="28" max="16384" width="9.140625" style="3"/>
  </cols>
  <sheetData>
    <row r="2" spans="1:25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22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6" spans="1:25" ht="22.5">
      <c r="A6" s="10" t="s">
        <v>3</v>
      </c>
      <c r="C6" s="12" t="s">
        <v>4</v>
      </c>
      <c r="D6" s="12" t="s">
        <v>4</v>
      </c>
      <c r="E6" s="12" t="s">
        <v>4</v>
      </c>
      <c r="F6" s="12" t="s">
        <v>4</v>
      </c>
      <c r="G6" s="12" t="s">
        <v>4</v>
      </c>
      <c r="I6" s="12" t="s">
        <v>5</v>
      </c>
      <c r="J6" s="12" t="s">
        <v>5</v>
      </c>
      <c r="K6" s="12" t="s">
        <v>5</v>
      </c>
      <c r="L6" s="12" t="s">
        <v>5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  <c r="T6" s="12" t="s">
        <v>6</v>
      </c>
      <c r="U6" s="12" t="s">
        <v>6</v>
      </c>
      <c r="V6" s="12" t="s">
        <v>6</v>
      </c>
      <c r="W6" s="12" t="s">
        <v>6</v>
      </c>
      <c r="X6" s="12" t="s">
        <v>6</v>
      </c>
      <c r="Y6" s="12" t="s">
        <v>6</v>
      </c>
    </row>
    <row r="7" spans="1:25" ht="22.5">
      <c r="A7" s="10" t="s">
        <v>3</v>
      </c>
      <c r="C7" s="11" t="s">
        <v>7</v>
      </c>
      <c r="E7" s="11" t="s">
        <v>8</v>
      </c>
      <c r="G7" s="11" t="s">
        <v>9</v>
      </c>
      <c r="I7" s="13" t="s">
        <v>10</v>
      </c>
      <c r="J7" s="13" t="s">
        <v>10</v>
      </c>
      <c r="K7" s="13" t="s">
        <v>10</v>
      </c>
      <c r="M7" s="13" t="s">
        <v>11</v>
      </c>
      <c r="N7" s="13" t="s">
        <v>11</v>
      </c>
      <c r="O7" s="13" t="s">
        <v>11</v>
      </c>
      <c r="Q7" s="11" t="s">
        <v>7</v>
      </c>
      <c r="S7" s="11" t="s">
        <v>12</v>
      </c>
      <c r="U7" s="11" t="s">
        <v>8</v>
      </c>
      <c r="W7" s="11" t="s">
        <v>9</v>
      </c>
      <c r="Y7" s="11" t="s">
        <v>13</v>
      </c>
    </row>
    <row r="8" spans="1:25" ht="22.5">
      <c r="A8" s="12" t="s">
        <v>3</v>
      </c>
      <c r="C8" s="12" t="s">
        <v>7</v>
      </c>
      <c r="E8" s="12" t="s">
        <v>8</v>
      </c>
      <c r="G8" s="12" t="s">
        <v>9</v>
      </c>
      <c r="I8" s="13" t="s">
        <v>7</v>
      </c>
      <c r="K8" s="13" t="s">
        <v>8</v>
      </c>
      <c r="M8" s="13" t="s">
        <v>7</v>
      </c>
      <c r="O8" s="13" t="s">
        <v>14</v>
      </c>
      <c r="Q8" s="12" t="s">
        <v>7</v>
      </c>
      <c r="S8" s="12" t="s">
        <v>12</v>
      </c>
      <c r="U8" s="12" t="s">
        <v>8</v>
      </c>
      <c r="W8" s="12" t="s">
        <v>9</v>
      </c>
      <c r="Y8" s="12" t="s">
        <v>13</v>
      </c>
    </row>
    <row r="9" spans="1:25">
      <c r="A9" s="3" t="s">
        <v>15</v>
      </c>
      <c r="C9" s="5">
        <v>1148100</v>
      </c>
      <c r="E9" s="5">
        <v>2545313411987</v>
      </c>
      <c r="G9" s="5">
        <v>3136128433125</v>
      </c>
      <c r="I9" s="5">
        <v>29000</v>
      </c>
      <c r="K9" s="5">
        <v>82464074510</v>
      </c>
      <c r="M9" s="5">
        <v>0</v>
      </c>
      <c r="O9" s="5">
        <v>0</v>
      </c>
      <c r="Q9" s="5">
        <v>1177100</v>
      </c>
      <c r="S9" s="5">
        <v>2913600</v>
      </c>
      <c r="U9" s="5">
        <v>2627777486497</v>
      </c>
      <c r="W9" s="5">
        <v>3425311561800</v>
      </c>
      <c r="Y9" s="7">
        <v>8.2111091247028881E-2</v>
      </c>
    </row>
    <row r="10" spans="1:25">
      <c r="A10" s="3" t="s">
        <v>16</v>
      </c>
      <c r="C10" s="5">
        <v>743600</v>
      </c>
      <c r="E10" s="5">
        <v>2064700684859</v>
      </c>
      <c r="G10" s="5">
        <v>2031203817500</v>
      </c>
      <c r="I10" s="5">
        <v>44300</v>
      </c>
      <c r="K10" s="5">
        <v>125806423897</v>
      </c>
      <c r="M10" s="5">
        <v>0</v>
      </c>
      <c r="O10" s="5">
        <v>0</v>
      </c>
      <c r="Q10" s="5">
        <v>787900</v>
      </c>
      <c r="S10" s="5">
        <v>2915000</v>
      </c>
      <c r="U10" s="5">
        <v>2190507108756</v>
      </c>
      <c r="W10" s="5">
        <v>2293857589375</v>
      </c>
      <c r="Y10" s="7">
        <v>5.4988034352671231E-2</v>
      </c>
    </row>
    <row r="11" spans="1:25">
      <c r="A11" s="3" t="s">
        <v>17</v>
      </c>
      <c r="C11" s="5">
        <v>4918800</v>
      </c>
      <c r="E11" s="5">
        <v>9619362480675</v>
      </c>
      <c r="G11" s="5">
        <v>13421358985348.5</v>
      </c>
      <c r="I11" s="5">
        <v>0</v>
      </c>
      <c r="K11" s="5">
        <v>0</v>
      </c>
      <c r="M11" s="5">
        <v>0</v>
      </c>
      <c r="O11" s="5">
        <v>0</v>
      </c>
      <c r="Q11" s="5">
        <v>4918800</v>
      </c>
      <c r="S11" s="5">
        <v>2914996</v>
      </c>
      <c r="U11" s="5">
        <v>9619362480675</v>
      </c>
      <c r="W11" s="5">
        <v>14320359471894</v>
      </c>
      <c r="Y11" s="7">
        <v>0.34328566090175705</v>
      </c>
    </row>
    <row r="12" spans="1:25">
      <c r="A12" s="3" t="s">
        <v>18</v>
      </c>
      <c r="C12" s="5">
        <v>1274200</v>
      </c>
      <c r="E12" s="5">
        <v>3339214094840</v>
      </c>
      <c r="G12" s="5">
        <v>3480580828750</v>
      </c>
      <c r="I12" s="5">
        <v>52100</v>
      </c>
      <c r="K12" s="5">
        <v>149101605192</v>
      </c>
      <c r="M12" s="5">
        <v>0</v>
      </c>
      <c r="O12" s="5">
        <v>0</v>
      </c>
      <c r="Q12" s="5">
        <v>1326300</v>
      </c>
      <c r="S12" s="5">
        <v>2919940</v>
      </c>
      <c r="U12" s="5">
        <v>3488315700032</v>
      </c>
      <c r="W12" s="5">
        <v>3867875526472.5</v>
      </c>
      <c r="Y12" s="7">
        <v>9.2720172911639323E-2</v>
      </c>
    </row>
    <row r="13" spans="1:25">
      <c r="A13" s="3" t="s">
        <v>19</v>
      </c>
      <c r="C13" s="5">
        <v>1219500</v>
      </c>
      <c r="E13" s="5">
        <v>3470126431241</v>
      </c>
      <c r="G13" s="5">
        <v>3328776102150</v>
      </c>
      <c r="I13" s="5">
        <v>119500</v>
      </c>
      <c r="K13" s="5">
        <v>345025124415</v>
      </c>
      <c r="M13" s="5">
        <v>0</v>
      </c>
      <c r="O13" s="5">
        <v>0</v>
      </c>
      <c r="Q13" s="5">
        <v>1339000</v>
      </c>
      <c r="S13" s="5">
        <v>2906001</v>
      </c>
      <c r="U13" s="5">
        <v>3815151555656</v>
      </c>
      <c r="W13" s="5">
        <v>3886271419826.25</v>
      </c>
      <c r="Y13" s="7">
        <v>9.3161156702598946E-2</v>
      </c>
    </row>
    <row r="14" spans="1:25">
      <c r="A14" s="3" t="s">
        <v>20</v>
      </c>
      <c r="C14" s="5">
        <v>3671780</v>
      </c>
      <c r="E14" s="5">
        <v>12269177229022</v>
      </c>
      <c r="G14" s="5">
        <v>11190439668394.6</v>
      </c>
      <c r="I14" s="5">
        <v>552626</v>
      </c>
      <c r="K14" s="5">
        <v>1747432642334</v>
      </c>
      <c r="M14" s="5">
        <v>-6260</v>
      </c>
      <c r="O14" s="5">
        <v>20113056358</v>
      </c>
      <c r="Q14" s="5">
        <v>4218146</v>
      </c>
      <c r="S14" s="5">
        <v>3230000</v>
      </c>
      <c r="U14" s="5">
        <v>13995836776772</v>
      </c>
      <c r="W14" s="5">
        <v>13591912512208</v>
      </c>
      <c r="Y14" s="7">
        <v>0.32582343193477631</v>
      </c>
    </row>
    <row r="15" spans="1:25" ht="22.5" thickBot="1">
      <c r="E15" s="6">
        <f>SUM(E9:E14)</f>
        <v>33307894332624</v>
      </c>
      <c r="G15" s="6">
        <f>SUM(G9:G14)</f>
        <v>36588487835268.102</v>
      </c>
      <c r="K15" s="6">
        <f>SUM(K9:K14)</f>
        <v>2449829870348</v>
      </c>
      <c r="O15" s="6">
        <f>SUM(O9:O14)</f>
        <v>20113056358</v>
      </c>
      <c r="U15" s="6">
        <f>SUM(U9:U14)</f>
        <v>35736951108388</v>
      </c>
      <c r="W15" s="6">
        <f>SUM(W9:W14)</f>
        <v>41385588081575.75</v>
      </c>
      <c r="Y15" s="8">
        <f>SUM(Y9:Y14)</f>
        <v>0.99208954805047167</v>
      </c>
    </row>
    <row r="16" spans="1:25" ht="22.5" thickTop="1"/>
    <row r="17" spans="23:23">
      <c r="W17" s="5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S12" sqref="S12"/>
    </sheetView>
  </sheetViews>
  <sheetFormatPr defaultRowHeight="21.75"/>
  <cols>
    <col min="1" max="1" width="24.28515625" style="3" bestFit="1" customWidth="1"/>
    <col min="2" max="2" width="1" style="3" customWidth="1"/>
    <col min="3" max="3" width="27.140625" style="3" bestFit="1" customWidth="1"/>
    <col min="4" max="4" width="1" style="3" customWidth="1"/>
    <col min="5" max="5" width="14.28515625" style="3" bestFit="1" customWidth="1"/>
    <col min="6" max="6" width="1" style="3" customWidth="1"/>
    <col min="7" max="7" width="15.42578125" style="3" bestFit="1" customWidth="1"/>
    <col min="8" max="8" width="1" style="3" customWidth="1"/>
    <col min="9" max="9" width="11.85546875" style="3" bestFit="1" customWidth="1"/>
    <col min="10" max="10" width="1" style="3" customWidth="1"/>
    <col min="11" max="11" width="18.7109375" style="3" bestFit="1" customWidth="1"/>
    <col min="12" max="12" width="1" style="3" customWidth="1"/>
    <col min="13" max="13" width="20.5703125" style="3" bestFit="1" customWidth="1"/>
    <col min="14" max="14" width="1" style="3" customWidth="1"/>
    <col min="15" max="15" width="20.5703125" style="3" bestFit="1" customWidth="1"/>
    <col min="16" max="16" width="1" style="3" customWidth="1"/>
    <col min="17" max="17" width="18.7109375" style="3" bestFit="1" customWidth="1"/>
    <col min="18" max="18" width="1" style="3" customWidth="1"/>
    <col min="19" max="19" width="26.140625" style="3" bestFit="1" customWidth="1"/>
    <col min="20" max="20" width="1" style="3" customWidth="1"/>
    <col min="21" max="21" width="9.140625" style="3" customWidth="1"/>
    <col min="22" max="16384" width="9.140625" style="3"/>
  </cols>
  <sheetData>
    <row r="2" spans="1:19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2.5">
      <c r="A6" s="10" t="s">
        <v>24</v>
      </c>
      <c r="C6" s="12" t="s">
        <v>25</v>
      </c>
      <c r="D6" s="12" t="s">
        <v>25</v>
      </c>
      <c r="E6" s="12" t="s">
        <v>25</v>
      </c>
      <c r="F6" s="12" t="s">
        <v>25</v>
      </c>
      <c r="G6" s="12" t="s">
        <v>25</v>
      </c>
      <c r="H6" s="12" t="s">
        <v>25</v>
      </c>
      <c r="I6" s="12" t="s">
        <v>25</v>
      </c>
      <c r="K6" s="12" t="s">
        <v>4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</row>
    <row r="7" spans="1:19" ht="22.5">
      <c r="A7" s="12" t="s">
        <v>24</v>
      </c>
      <c r="C7" s="13" t="s">
        <v>26</v>
      </c>
      <c r="E7" s="13" t="s">
        <v>27</v>
      </c>
      <c r="G7" s="13" t="s">
        <v>28</v>
      </c>
      <c r="I7" s="13" t="s">
        <v>22</v>
      </c>
      <c r="K7" s="13" t="s">
        <v>29</v>
      </c>
      <c r="M7" s="13" t="s">
        <v>30</v>
      </c>
      <c r="O7" s="13" t="s">
        <v>31</v>
      </c>
      <c r="Q7" s="13" t="s">
        <v>29</v>
      </c>
      <c r="S7" s="13" t="s">
        <v>23</v>
      </c>
    </row>
    <row r="8" spans="1:19">
      <c r="A8" s="3" t="s">
        <v>32</v>
      </c>
      <c r="C8" s="3" t="s">
        <v>33</v>
      </c>
      <c r="E8" s="3" t="s">
        <v>34</v>
      </c>
      <c r="G8" s="3" t="s">
        <v>35</v>
      </c>
      <c r="I8" s="5">
        <v>0</v>
      </c>
      <c r="K8" s="5">
        <v>446855</v>
      </c>
      <c r="M8" s="5">
        <v>0</v>
      </c>
      <c r="O8" s="5">
        <v>0</v>
      </c>
      <c r="Q8" s="5">
        <v>446855</v>
      </c>
      <c r="S8" s="7">
        <v>1.0711945765280863E-8</v>
      </c>
    </row>
    <row r="9" spans="1:19">
      <c r="A9" s="3" t="s">
        <v>32</v>
      </c>
      <c r="C9" s="3" t="s">
        <v>36</v>
      </c>
      <c r="E9" s="3" t="s">
        <v>34</v>
      </c>
      <c r="G9" s="3" t="s">
        <v>37</v>
      </c>
      <c r="I9" s="5">
        <v>0</v>
      </c>
      <c r="K9" s="5">
        <v>12433359095</v>
      </c>
      <c r="M9" s="5">
        <v>22267932955</v>
      </c>
      <c r="O9" s="5">
        <v>2562880150</v>
      </c>
      <c r="Q9" s="5">
        <v>32138411900</v>
      </c>
      <c r="S9" s="7">
        <v>7.7041752974691367E-4</v>
      </c>
    </row>
    <row r="10" spans="1:19">
      <c r="A10" s="3" t="s">
        <v>38</v>
      </c>
      <c r="C10" s="3" t="s">
        <v>39</v>
      </c>
      <c r="E10" s="3" t="s">
        <v>34</v>
      </c>
      <c r="G10" s="3" t="s">
        <v>40</v>
      </c>
      <c r="I10" s="5">
        <v>0</v>
      </c>
      <c r="K10" s="5">
        <v>10042320</v>
      </c>
      <c r="M10" s="5">
        <v>42645</v>
      </c>
      <c r="O10" s="5">
        <v>0</v>
      </c>
      <c r="Q10" s="5">
        <v>10084965</v>
      </c>
      <c r="S10" s="7">
        <v>2.4175537506519059E-7</v>
      </c>
    </row>
    <row r="11" spans="1:19">
      <c r="A11" s="3" t="s">
        <v>41</v>
      </c>
      <c r="C11" s="3" t="s">
        <v>42</v>
      </c>
      <c r="E11" s="3" t="s">
        <v>34</v>
      </c>
      <c r="G11" s="3" t="s">
        <v>43</v>
      </c>
      <c r="I11" s="5">
        <v>0</v>
      </c>
      <c r="K11" s="5">
        <v>44778082744</v>
      </c>
      <c r="M11" s="5">
        <v>2464900644562</v>
      </c>
      <c r="O11" s="5">
        <v>2212951000000</v>
      </c>
      <c r="Q11" s="5">
        <v>296727727306</v>
      </c>
      <c r="S11" s="7">
        <v>7.1131157130543948E-3</v>
      </c>
    </row>
    <row r="12" spans="1:19" ht="22.5" thickBot="1">
      <c r="K12" s="6">
        <f>SUM(K8:K11)</f>
        <v>57221931014</v>
      </c>
      <c r="M12" s="6">
        <f>SUM(M8:M11)</f>
        <v>2487168620162</v>
      </c>
      <c r="O12" s="6">
        <f>SUM(O8:O11)</f>
        <v>2215513880150</v>
      </c>
      <c r="Q12" s="6">
        <f>SUM(Q8:Q11)</f>
        <v>328876671026</v>
      </c>
      <c r="S12" s="8">
        <f>SUM(S8:S11)</f>
        <v>7.883785710122139E-3</v>
      </c>
    </row>
    <row r="13" spans="1:19" ht="22.5" thickTop="1"/>
    <row r="14" spans="1:19">
      <c r="Q14" s="5"/>
    </row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:C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12" sqref="G12:G13"/>
    </sheetView>
  </sheetViews>
  <sheetFormatPr defaultRowHeight="21.75"/>
  <cols>
    <col min="1" max="1" width="24.28515625" style="3" bestFit="1" customWidth="1"/>
    <col min="2" max="2" width="1" style="3" customWidth="1"/>
    <col min="3" max="3" width="20.5703125" style="3" bestFit="1" customWidth="1"/>
    <col min="4" max="4" width="1" style="3" customWidth="1"/>
    <col min="5" max="5" width="24.85546875" style="3" bestFit="1" customWidth="1"/>
    <col min="6" max="6" width="1" style="3" customWidth="1"/>
    <col min="7" max="7" width="38.140625" style="3" bestFit="1" customWidth="1"/>
    <col min="8" max="8" width="1" style="3" customWidth="1"/>
    <col min="9" max="9" width="9.140625" style="3" customWidth="1"/>
    <col min="10" max="16384" width="9.140625" style="3"/>
  </cols>
  <sheetData>
    <row r="2" spans="1:7" ht="22.5">
      <c r="A2" s="10" t="s">
        <v>0</v>
      </c>
      <c r="B2" s="10"/>
      <c r="C2" s="10"/>
      <c r="D2" s="10"/>
      <c r="E2" s="10"/>
      <c r="F2" s="10"/>
      <c r="G2" s="10"/>
    </row>
    <row r="3" spans="1:7" ht="22.5">
      <c r="A3" s="10" t="s">
        <v>44</v>
      </c>
      <c r="B3" s="10"/>
      <c r="C3" s="10"/>
      <c r="D3" s="10"/>
      <c r="E3" s="10"/>
      <c r="F3" s="10"/>
      <c r="G3" s="10"/>
    </row>
    <row r="4" spans="1:7" ht="22.5">
      <c r="A4" s="10" t="s">
        <v>2</v>
      </c>
      <c r="B4" s="10"/>
      <c r="C4" s="10"/>
      <c r="D4" s="10"/>
      <c r="E4" s="10"/>
      <c r="F4" s="10"/>
      <c r="G4" s="10"/>
    </row>
    <row r="6" spans="1:7" ht="22.5">
      <c r="A6" s="12" t="s">
        <v>48</v>
      </c>
      <c r="C6" s="12" t="s">
        <v>29</v>
      </c>
      <c r="E6" s="12" t="s">
        <v>61</v>
      </c>
      <c r="G6" s="12" t="s">
        <v>13</v>
      </c>
    </row>
    <row r="7" spans="1:7">
      <c r="A7" s="3" t="s">
        <v>66</v>
      </c>
      <c r="C7" s="5">
        <f>'سرمایه‌گذاری در سهام'!I21</f>
        <v>2366844990336</v>
      </c>
      <c r="E7" s="7">
        <f>C7/$C$10</f>
        <v>0.99998108511568184</v>
      </c>
      <c r="G7" s="7">
        <v>5.6737678153553038E-2</v>
      </c>
    </row>
    <row r="8" spans="1:7">
      <c r="A8" s="3" t="s">
        <v>67</v>
      </c>
      <c r="C8" s="5">
        <v>0</v>
      </c>
      <c r="E8" s="7">
        <f t="shared" ref="E8:E9" si="0">C8/$C$10</f>
        <v>0</v>
      </c>
      <c r="G8" s="7">
        <v>0</v>
      </c>
    </row>
    <row r="9" spans="1:7">
      <c r="A9" s="3" t="s">
        <v>68</v>
      </c>
      <c r="C9" s="5">
        <v>44769446</v>
      </c>
      <c r="E9" s="7">
        <f t="shared" si="0"/>
        <v>1.8914884318111819E-5</v>
      </c>
      <c r="G9" s="7">
        <v>1.0732069183374256E-6</v>
      </c>
    </row>
    <row r="10" spans="1:7" ht="22.5" thickBot="1">
      <c r="C10" s="6">
        <f>SUM(C7:C9)</f>
        <v>2366889759782</v>
      </c>
      <c r="E10" s="9">
        <f>SUM(E7:E9)</f>
        <v>1</v>
      </c>
      <c r="G10" s="9">
        <f>SUM(G7:G9)</f>
        <v>5.6738751360471379E-2</v>
      </c>
    </row>
    <row r="11" spans="1:7" ht="22.5" thickTop="1"/>
    <row r="12" spans="1:7">
      <c r="G12" s="5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5"/>
  <sheetViews>
    <sheetView rightToLeft="1" workbookViewId="0">
      <selection activeCell="I11" sqref="I11:S11"/>
    </sheetView>
  </sheetViews>
  <sheetFormatPr defaultRowHeight="15"/>
  <cols>
    <col min="1" max="1" width="24.28515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3.425781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3.425781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5">
      <c r="A3" s="10" t="s">
        <v>44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21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2.5">
      <c r="A6" s="12" t="s">
        <v>45</v>
      </c>
      <c r="B6" s="12" t="s">
        <v>45</v>
      </c>
      <c r="C6" s="12" t="s">
        <v>45</v>
      </c>
      <c r="D6" s="12" t="s">
        <v>45</v>
      </c>
      <c r="E6" s="12" t="s">
        <v>45</v>
      </c>
      <c r="F6" s="12" t="s">
        <v>45</v>
      </c>
      <c r="G6" s="12" t="s">
        <v>45</v>
      </c>
      <c r="H6" s="2"/>
      <c r="I6" s="12" t="s">
        <v>46</v>
      </c>
      <c r="J6" s="12" t="s">
        <v>46</v>
      </c>
      <c r="K6" s="12" t="s">
        <v>46</v>
      </c>
      <c r="L6" s="12" t="s">
        <v>46</v>
      </c>
      <c r="M6" s="12" t="s">
        <v>46</v>
      </c>
      <c r="N6" s="2"/>
      <c r="O6" s="12" t="s">
        <v>47</v>
      </c>
      <c r="P6" s="12" t="s">
        <v>47</v>
      </c>
      <c r="Q6" s="12" t="s">
        <v>47</v>
      </c>
      <c r="R6" s="12" t="s">
        <v>47</v>
      </c>
      <c r="S6" s="12" t="s">
        <v>47</v>
      </c>
    </row>
    <row r="7" spans="1:19" ht="22.5">
      <c r="A7" s="13" t="s">
        <v>48</v>
      </c>
      <c r="B7" s="2"/>
      <c r="C7" s="13" t="s">
        <v>49</v>
      </c>
      <c r="D7" s="2"/>
      <c r="E7" s="13" t="s">
        <v>21</v>
      </c>
      <c r="F7" s="2"/>
      <c r="G7" s="13" t="s">
        <v>22</v>
      </c>
      <c r="H7" s="2"/>
      <c r="I7" s="13" t="s">
        <v>50</v>
      </c>
      <c r="J7" s="2"/>
      <c r="K7" s="13" t="s">
        <v>51</v>
      </c>
      <c r="L7" s="2"/>
      <c r="M7" s="13" t="s">
        <v>52</v>
      </c>
      <c r="N7" s="2"/>
      <c r="O7" s="13" t="s">
        <v>50</v>
      </c>
      <c r="P7" s="2"/>
      <c r="Q7" s="13" t="s">
        <v>51</v>
      </c>
      <c r="R7" s="2"/>
      <c r="S7" s="13" t="s">
        <v>52</v>
      </c>
    </row>
    <row r="8" spans="1:19" ht="21.75">
      <c r="A8" s="2" t="s">
        <v>32</v>
      </c>
      <c r="B8" s="2"/>
      <c r="C8" s="4">
        <v>1</v>
      </c>
      <c r="D8" s="2"/>
      <c r="E8" s="2" t="s">
        <v>53</v>
      </c>
      <c r="F8" s="2"/>
      <c r="G8" s="5"/>
      <c r="H8" s="2"/>
      <c r="I8" s="5">
        <v>44324427</v>
      </c>
      <c r="J8" s="3"/>
      <c r="K8" s="5">
        <v>0</v>
      </c>
      <c r="L8" s="3"/>
      <c r="M8" s="5">
        <v>44324427</v>
      </c>
      <c r="N8" s="3"/>
      <c r="O8" s="5">
        <v>79533341</v>
      </c>
      <c r="P8" s="3"/>
      <c r="Q8" s="5">
        <v>0</v>
      </c>
      <c r="R8" s="3"/>
      <c r="S8" s="5">
        <v>79533341</v>
      </c>
    </row>
    <row r="9" spans="1:19" ht="21.75">
      <c r="A9" s="2" t="s">
        <v>38</v>
      </c>
      <c r="B9" s="2"/>
      <c r="C9" s="4">
        <v>17</v>
      </c>
      <c r="D9" s="2"/>
      <c r="E9" s="2" t="s">
        <v>53</v>
      </c>
      <c r="F9" s="2"/>
      <c r="G9" s="5"/>
      <c r="H9" s="2"/>
      <c r="I9" s="5">
        <v>42645</v>
      </c>
      <c r="J9" s="3"/>
      <c r="K9" s="5">
        <v>0</v>
      </c>
      <c r="L9" s="3"/>
      <c r="M9" s="5">
        <v>42645</v>
      </c>
      <c r="N9" s="3"/>
      <c r="O9" s="5">
        <v>87114</v>
      </c>
      <c r="P9" s="3"/>
      <c r="Q9" s="5">
        <v>0</v>
      </c>
      <c r="R9" s="3"/>
      <c r="S9" s="5">
        <v>87114</v>
      </c>
    </row>
    <row r="10" spans="1:19" ht="21.75">
      <c r="A10" s="2" t="s">
        <v>41</v>
      </c>
      <c r="B10" s="2"/>
      <c r="C10" s="4">
        <v>1</v>
      </c>
      <c r="D10" s="2"/>
      <c r="E10" s="2" t="s">
        <v>53</v>
      </c>
      <c r="F10" s="2"/>
      <c r="G10" s="5"/>
      <c r="H10" s="2"/>
      <c r="I10" s="5">
        <v>402374</v>
      </c>
      <c r="J10" s="3"/>
      <c r="K10" s="5">
        <v>0</v>
      </c>
      <c r="L10" s="3"/>
      <c r="M10" s="5">
        <v>402374</v>
      </c>
      <c r="N10" s="3"/>
      <c r="O10" s="5">
        <v>402374</v>
      </c>
      <c r="P10" s="3"/>
      <c r="Q10" s="5">
        <v>0</v>
      </c>
      <c r="R10" s="3"/>
      <c r="S10" s="5">
        <v>402374</v>
      </c>
    </row>
    <row r="11" spans="1:19" ht="22.5" thickBot="1">
      <c r="A11" s="2"/>
      <c r="B11" s="2"/>
      <c r="C11" s="2"/>
      <c r="D11" s="2"/>
      <c r="E11" s="2"/>
      <c r="F11" s="2"/>
      <c r="G11" s="2"/>
      <c r="H11" s="2"/>
      <c r="I11" s="6">
        <f>SUM(I8:I10)</f>
        <v>44769446</v>
      </c>
      <c r="J11" s="3"/>
      <c r="K11" s="6">
        <f>SUM(K8:K10)</f>
        <v>0</v>
      </c>
      <c r="L11" s="3"/>
      <c r="M11" s="6">
        <f>SUM(M8:M10)</f>
        <v>44769446</v>
      </c>
      <c r="N11" s="3"/>
      <c r="O11" s="6">
        <f>SUM(O8:O10)</f>
        <v>80022829</v>
      </c>
      <c r="P11" s="3"/>
      <c r="Q11" s="6">
        <f>SUM(Q8:Q10)</f>
        <v>0</v>
      </c>
      <c r="R11" s="3"/>
      <c r="S11" s="6">
        <f>SUM(S8:S10)</f>
        <v>80022829</v>
      </c>
    </row>
    <row r="12" spans="1:19" ht="22.5" thickTop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25" spans="10:10" ht="21.75">
      <c r="J25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3"/>
  <sheetViews>
    <sheetView rightToLeft="1" topLeftCell="A4" workbookViewId="0">
      <selection activeCell="Q14" sqref="Q14:Q20"/>
    </sheetView>
  </sheetViews>
  <sheetFormatPr defaultRowHeight="21.75"/>
  <cols>
    <col min="1" max="1" width="41.28515625" style="3" customWidth="1"/>
    <col min="2" max="2" width="1" style="3" customWidth="1"/>
    <col min="3" max="3" width="11.42578125" style="3" bestFit="1" customWidth="1"/>
    <col min="4" max="4" width="1" style="3" customWidth="1"/>
    <col min="5" max="5" width="22" style="3" bestFit="1" customWidth="1"/>
    <col min="6" max="6" width="1" style="3" customWidth="1"/>
    <col min="7" max="7" width="22" style="3" bestFit="1" customWidth="1"/>
    <col min="8" max="8" width="1" style="3" customWidth="1"/>
    <col min="9" max="9" width="39.5703125" style="3" bestFit="1" customWidth="1"/>
    <col min="10" max="10" width="1" style="3" customWidth="1"/>
    <col min="11" max="11" width="11.42578125" style="3" bestFit="1" customWidth="1"/>
    <col min="12" max="12" width="1" style="3" customWidth="1"/>
    <col min="13" max="13" width="22" style="3" bestFit="1" customWidth="1"/>
    <col min="14" max="14" width="1" style="3" customWidth="1"/>
    <col min="15" max="15" width="22" style="3" bestFit="1" customWidth="1"/>
    <col min="16" max="16" width="1" style="3" customWidth="1"/>
    <col min="17" max="17" width="39.5703125" style="3" bestFit="1" customWidth="1"/>
    <col min="18" max="18" width="1" style="3" customWidth="1"/>
    <col min="19" max="19" width="9.140625" style="3" customWidth="1"/>
    <col min="20" max="16384" width="9.140625" style="3"/>
  </cols>
  <sheetData>
    <row r="2" spans="1:17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>
      <c r="A3" s="10" t="s">
        <v>44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>
      <c r="A6" s="10" t="s">
        <v>3</v>
      </c>
      <c r="C6" s="12" t="s">
        <v>46</v>
      </c>
      <c r="D6" s="12" t="s">
        <v>46</v>
      </c>
      <c r="E6" s="12" t="s">
        <v>46</v>
      </c>
      <c r="F6" s="12" t="s">
        <v>46</v>
      </c>
      <c r="G6" s="12" t="s">
        <v>46</v>
      </c>
      <c r="H6" s="12" t="s">
        <v>46</v>
      </c>
      <c r="I6" s="12" t="s">
        <v>46</v>
      </c>
      <c r="K6" s="12" t="s">
        <v>47</v>
      </c>
      <c r="L6" s="12" t="s">
        <v>47</v>
      </c>
      <c r="M6" s="12" t="s">
        <v>47</v>
      </c>
      <c r="N6" s="12" t="s">
        <v>47</v>
      </c>
      <c r="O6" s="12" t="s">
        <v>47</v>
      </c>
      <c r="P6" s="12" t="s">
        <v>47</v>
      </c>
      <c r="Q6" s="12" t="s">
        <v>47</v>
      </c>
    </row>
    <row r="7" spans="1:17" ht="22.5">
      <c r="A7" s="12" t="s">
        <v>3</v>
      </c>
      <c r="C7" s="13" t="s">
        <v>7</v>
      </c>
      <c r="E7" s="13" t="s">
        <v>54</v>
      </c>
      <c r="G7" s="13" t="s">
        <v>55</v>
      </c>
      <c r="I7" s="13" t="s">
        <v>56</v>
      </c>
      <c r="K7" s="13" t="s">
        <v>7</v>
      </c>
      <c r="M7" s="13" t="s">
        <v>54</v>
      </c>
      <c r="O7" s="13" t="s">
        <v>55</v>
      </c>
      <c r="Q7" s="13" t="s">
        <v>56</v>
      </c>
    </row>
    <row r="8" spans="1:17">
      <c r="A8" s="3" t="s">
        <v>16</v>
      </c>
      <c r="C8" s="5">
        <v>787900</v>
      </c>
      <c r="E8" s="5">
        <v>2293857589375</v>
      </c>
      <c r="G8" s="5">
        <v>2157010241397</v>
      </c>
      <c r="I8" s="5">
        <f>E8-G8</f>
        <v>136847347978</v>
      </c>
      <c r="K8" s="5">
        <v>787900</v>
      </c>
      <c r="M8" s="5">
        <v>2293857589375</v>
      </c>
      <c r="O8" s="5">
        <v>2204946524164</v>
      </c>
      <c r="Q8" s="5">
        <f>M8-O8</f>
        <v>88911065211</v>
      </c>
    </row>
    <row r="9" spans="1:17">
      <c r="A9" s="3" t="s">
        <v>17</v>
      </c>
      <c r="C9" s="5">
        <v>4918800</v>
      </c>
      <c r="E9" s="5">
        <v>14320359471894</v>
      </c>
      <c r="G9" s="5">
        <v>13421358985348</v>
      </c>
      <c r="I9" s="5">
        <f t="shared" ref="I9:I13" si="0">E9-G9</f>
        <v>899000486546</v>
      </c>
      <c r="K9" s="5">
        <v>4918800</v>
      </c>
      <c r="M9" s="5">
        <v>14320359471894</v>
      </c>
      <c r="O9" s="5">
        <v>13775074806000</v>
      </c>
      <c r="Q9" s="5">
        <f t="shared" ref="Q9:Q13" si="1">M9-O9</f>
        <v>545284665894</v>
      </c>
    </row>
    <row r="10" spans="1:17">
      <c r="A10" s="3" t="s">
        <v>15</v>
      </c>
      <c r="C10" s="5">
        <v>1177100</v>
      </c>
      <c r="E10" s="5">
        <v>3425311561800</v>
      </c>
      <c r="G10" s="5">
        <v>3218592507635</v>
      </c>
      <c r="I10" s="5">
        <f t="shared" si="0"/>
        <v>206719054165</v>
      </c>
      <c r="K10" s="5">
        <v>1177100</v>
      </c>
      <c r="M10" s="5">
        <v>3425311561800</v>
      </c>
      <c r="O10" s="5">
        <v>3288405753389</v>
      </c>
      <c r="Q10" s="5">
        <f t="shared" si="1"/>
        <v>136905808411</v>
      </c>
    </row>
    <row r="11" spans="1:17">
      <c r="A11" s="3" t="s">
        <v>18</v>
      </c>
      <c r="C11" s="5">
        <v>1326300</v>
      </c>
      <c r="E11" s="5">
        <v>3867875526472</v>
      </c>
      <c r="G11" s="5">
        <v>3629682433942</v>
      </c>
      <c r="I11" s="5">
        <f t="shared" si="0"/>
        <v>238193092530</v>
      </c>
      <c r="K11" s="5">
        <v>1326300</v>
      </c>
      <c r="M11" s="5">
        <v>3867875526472</v>
      </c>
      <c r="O11" s="5">
        <v>3699277202307</v>
      </c>
      <c r="Q11" s="5">
        <f t="shared" si="1"/>
        <v>168598324165</v>
      </c>
    </row>
    <row r="12" spans="1:17">
      <c r="A12" s="3" t="s">
        <v>19</v>
      </c>
      <c r="C12" s="5">
        <v>1339000</v>
      </c>
      <c r="E12" s="5">
        <v>3886271419826</v>
      </c>
      <c r="G12" s="5">
        <v>3673801226565</v>
      </c>
      <c r="I12" s="5">
        <f t="shared" si="0"/>
        <v>212470193261</v>
      </c>
      <c r="K12" s="5">
        <v>1339000</v>
      </c>
      <c r="M12" s="5">
        <v>3886271419826</v>
      </c>
      <c r="O12" s="5">
        <v>3736915042800</v>
      </c>
      <c r="Q12" s="5">
        <f t="shared" si="1"/>
        <v>149356377026</v>
      </c>
    </row>
    <row r="13" spans="1:17">
      <c r="A13" s="3" t="s">
        <v>20</v>
      </c>
      <c r="C13" s="5">
        <v>4218146</v>
      </c>
      <c r="E13" s="5">
        <v>13591912512208</v>
      </c>
      <c r="G13" s="5">
        <v>12918663075723</v>
      </c>
      <c r="I13" s="5">
        <f t="shared" si="0"/>
        <v>673249436485</v>
      </c>
      <c r="K13" s="5">
        <v>4218146</v>
      </c>
      <c r="M13" s="5">
        <v>13591912512208</v>
      </c>
      <c r="O13" s="5">
        <v>12945649859295</v>
      </c>
      <c r="Q13" s="5">
        <f t="shared" si="1"/>
        <v>646262652913</v>
      </c>
    </row>
    <row r="14" spans="1:17">
      <c r="A14" s="3" t="s">
        <v>72</v>
      </c>
      <c r="C14" s="5">
        <v>0</v>
      </c>
      <c r="E14" s="5">
        <v>0</v>
      </c>
      <c r="G14" s="5">
        <v>0</v>
      </c>
      <c r="I14" s="5">
        <v>-60994573</v>
      </c>
      <c r="K14" s="5">
        <v>0</v>
      </c>
      <c r="M14" s="5">
        <v>0</v>
      </c>
      <c r="O14" s="5">
        <v>0</v>
      </c>
      <c r="Q14" s="5">
        <v>-60994573</v>
      </c>
    </row>
    <row r="15" spans="1:17">
      <c r="A15" s="3" t="s">
        <v>73</v>
      </c>
      <c r="C15" s="5">
        <v>0</v>
      </c>
      <c r="E15" s="5">
        <v>0</v>
      </c>
      <c r="G15" s="5">
        <v>0</v>
      </c>
      <c r="I15" s="5">
        <v>0</v>
      </c>
      <c r="K15" s="5">
        <v>0</v>
      </c>
      <c r="M15" s="5">
        <v>0</v>
      </c>
      <c r="O15" s="5">
        <v>0</v>
      </c>
      <c r="Q15" s="5">
        <v>91266168</v>
      </c>
    </row>
    <row r="16" spans="1:17">
      <c r="A16" s="3" t="s">
        <v>74</v>
      </c>
      <c r="C16" s="5">
        <v>0</v>
      </c>
      <c r="E16" s="5">
        <v>0</v>
      </c>
      <c r="G16" s="5">
        <v>0</v>
      </c>
      <c r="I16" s="5">
        <v>-516896241</v>
      </c>
      <c r="K16" s="5">
        <v>0</v>
      </c>
      <c r="M16" s="5">
        <v>0</v>
      </c>
      <c r="O16" s="5">
        <v>0</v>
      </c>
      <c r="Q16" s="5">
        <v>-488033441</v>
      </c>
    </row>
    <row r="17" spans="1:17">
      <c r="A17" s="3" t="s">
        <v>75</v>
      </c>
      <c r="C17" s="5">
        <v>0</v>
      </c>
      <c r="E17" s="5">
        <v>0</v>
      </c>
      <c r="G17" s="5">
        <v>0</v>
      </c>
      <c r="I17" s="5">
        <v>0</v>
      </c>
      <c r="K17" s="5">
        <v>0</v>
      </c>
      <c r="M17" s="5">
        <v>0</v>
      </c>
      <c r="O17" s="5">
        <v>0</v>
      </c>
      <c r="Q17" s="5">
        <v>17964080</v>
      </c>
    </row>
    <row r="18" spans="1:17">
      <c r="A18" s="3" t="s">
        <v>69</v>
      </c>
      <c r="C18" s="5">
        <v>165</v>
      </c>
      <c r="D18" s="5"/>
      <c r="E18" s="5">
        <v>62375000</v>
      </c>
      <c r="F18" s="5"/>
      <c r="G18" s="5">
        <v>40773136</v>
      </c>
      <c r="H18" s="5"/>
      <c r="I18" s="5">
        <v>21601864</v>
      </c>
      <c r="J18" s="5"/>
      <c r="K18" s="5">
        <v>165</v>
      </c>
      <c r="L18" s="5"/>
      <c r="M18" s="5">
        <v>62375000</v>
      </c>
      <c r="N18" s="5"/>
      <c r="O18" s="5">
        <v>40773136</v>
      </c>
      <c r="P18" s="5"/>
      <c r="Q18" s="5">
        <f>M18-O18</f>
        <v>21601864</v>
      </c>
    </row>
    <row r="19" spans="1:17">
      <c r="A19" s="3" t="s">
        <v>70</v>
      </c>
      <c r="C19" s="5">
        <v>315</v>
      </c>
      <c r="D19" s="5"/>
      <c r="E19" s="5">
        <v>91530000</v>
      </c>
      <c r="F19" s="5"/>
      <c r="G19" s="5">
        <v>75855976</v>
      </c>
      <c r="H19" s="5"/>
      <c r="I19" s="5">
        <v>15674024</v>
      </c>
      <c r="J19" s="5"/>
      <c r="K19" s="5">
        <v>315</v>
      </c>
      <c r="L19" s="5"/>
      <c r="M19" s="5">
        <v>91530000</v>
      </c>
      <c r="N19" s="5"/>
      <c r="O19" s="5">
        <v>75855976</v>
      </c>
      <c r="P19" s="5"/>
      <c r="Q19" s="5">
        <f t="shared" ref="Q19:Q20" si="2">M19-O19</f>
        <v>15674024</v>
      </c>
    </row>
    <row r="20" spans="1:17">
      <c r="A20" s="3" t="s">
        <v>71</v>
      </c>
      <c r="C20" s="5">
        <v>65</v>
      </c>
      <c r="D20" s="5"/>
      <c r="E20" s="5">
        <v>12625000</v>
      </c>
      <c r="F20" s="5"/>
      <c r="G20" s="5">
        <v>11498200</v>
      </c>
      <c r="H20" s="5"/>
      <c r="I20" s="5">
        <v>1126800</v>
      </c>
      <c r="J20" s="5"/>
      <c r="K20" s="5">
        <v>65</v>
      </c>
      <c r="L20" s="5"/>
      <c r="M20" s="5">
        <v>12625000</v>
      </c>
      <c r="N20" s="5"/>
      <c r="O20" s="5">
        <v>11498200</v>
      </c>
      <c r="P20" s="5"/>
      <c r="Q20" s="5">
        <f t="shared" si="2"/>
        <v>1126800</v>
      </c>
    </row>
    <row r="21" spans="1:17" ht="22.5" thickBot="1">
      <c r="E21" s="6">
        <f>SUM(E8:E20)</f>
        <v>41385754611575</v>
      </c>
      <c r="G21" s="6">
        <f>SUM(G8:G20)</f>
        <v>39019236597922</v>
      </c>
      <c r="I21" s="6">
        <f>SUM(I8:I20)</f>
        <v>2365940122839</v>
      </c>
      <c r="M21" s="6">
        <f>SUM(M8:M20)</f>
        <v>41385754611575</v>
      </c>
      <c r="O21" s="6">
        <f>SUM(O8:O20)</f>
        <v>39650397315267</v>
      </c>
      <c r="Q21" s="6">
        <f>SUM(Q8:Q20)</f>
        <v>1734917498542</v>
      </c>
    </row>
    <row r="22" spans="1:17" ht="22.5" thickTop="1"/>
    <row r="23" spans="1:17">
      <c r="I23" s="5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1"/>
  <sheetViews>
    <sheetView rightToLeft="1" workbookViewId="0">
      <selection activeCell="Q9" sqref="Q9"/>
    </sheetView>
  </sheetViews>
  <sheetFormatPr defaultRowHeight="21.75"/>
  <cols>
    <col min="1" max="1" width="30" style="3" bestFit="1" customWidth="1"/>
    <col min="2" max="2" width="1" style="3" customWidth="1"/>
    <col min="3" max="3" width="7" style="3" bestFit="1" customWidth="1"/>
    <col min="4" max="4" width="1" style="3" customWidth="1"/>
    <col min="5" max="5" width="17.140625" style="3" bestFit="1" customWidth="1"/>
    <col min="6" max="6" width="1" style="3" customWidth="1"/>
    <col min="7" max="7" width="17.28515625" style="3" bestFit="1" customWidth="1"/>
    <col min="8" max="8" width="1" style="3" customWidth="1"/>
    <col min="9" max="9" width="34" style="3" bestFit="1" customWidth="1"/>
    <col min="10" max="10" width="1" style="3" customWidth="1"/>
    <col min="11" max="11" width="7" style="3" bestFit="1" customWidth="1"/>
    <col min="12" max="12" width="1" style="3" customWidth="1"/>
    <col min="13" max="13" width="17.28515625" style="3" bestFit="1" customWidth="1"/>
    <col min="14" max="14" width="1" style="3" customWidth="1"/>
    <col min="15" max="15" width="17.28515625" style="3" bestFit="1" customWidth="1"/>
    <col min="16" max="16" width="1" style="3" customWidth="1"/>
    <col min="17" max="17" width="34" style="3" bestFit="1" customWidth="1"/>
    <col min="18" max="18" width="1" style="3" customWidth="1"/>
    <col min="19" max="19" width="9.140625" style="3" customWidth="1"/>
    <col min="20" max="16384" width="9.140625" style="3"/>
  </cols>
  <sheetData>
    <row r="2" spans="1:17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>
      <c r="A3" s="10" t="s">
        <v>44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>
      <c r="A6" s="10" t="s">
        <v>3</v>
      </c>
      <c r="C6" s="12" t="s">
        <v>46</v>
      </c>
      <c r="D6" s="12" t="s">
        <v>46</v>
      </c>
      <c r="E6" s="12" t="s">
        <v>46</v>
      </c>
      <c r="F6" s="12" t="s">
        <v>46</v>
      </c>
      <c r="G6" s="12" t="s">
        <v>46</v>
      </c>
      <c r="H6" s="12" t="s">
        <v>46</v>
      </c>
      <c r="I6" s="12" t="s">
        <v>46</v>
      </c>
      <c r="K6" s="12" t="s">
        <v>47</v>
      </c>
      <c r="L6" s="12" t="s">
        <v>47</v>
      </c>
      <c r="M6" s="12" t="s">
        <v>47</v>
      </c>
      <c r="N6" s="12" t="s">
        <v>47</v>
      </c>
      <c r="O6" s="12" t="s">
        <v>47</v>
      </c>
      <c r="P6" s="12" t="s">
        <v>47</v>
      </c>
      <c r="Q6" s="12" t="s">
        <v>47</v>
      </c>
    </row>
    <row r="7" spans="1:17" ht="22.5">
      <c r="A7" s="12" t="s">
        <v>3</v>
      </c>
      <c r="C7" s="13" t="s">
        <v>7</v>
      </c>
      <c r="E7" s="13" t="s">
        <v>54</v>
      </c>
      <c r="G7" s="13" t="s">
        <v>55</v>
      </c>
      <c r="I7" s="13" t="s">
        <v>57</v>
      </c>
      <c r="K7" s="13" t="s">
        <v>7</v>
      </c>
      <c r="M7" s="13" t="s">
        <v>54</v>
      </c>
      <c r="O7" s="13" t="s">
        <v>55</v>
      </c>
      <c r="Q7" s="13" t="s">
        <v>57</v>
      </c>
    </row>
    <row r="8" spans="1:17">
      <c r="A8" s="3" t="s">
        <v>20</v>
      </c>
      <c r="C8" s="5">
        <v>6260</v>
      </c>
      <c r="E8" s="5">
        <v>20113056358</v>
      </c>
      <c r="G8" s="5">
        <v>19209235005</v>
      </c>
      <c r="I8" s="5">
        <v>903821353</v>
      </c>
      <c r="K8" s="5">
        <v>7550</v>
      </c>
      <c r="M8" s="5">
        <v>24087546358</v>
      </c>
      <c r="O8" s="5">
        <v>23150233683</v>
      </c>
      <c r="Q8" s="5">
        <v>937312675</v>
      </c>
    </row>
    <row r="9" spans="1:17">
      <c r="A9" s="3" t="s">
        <v>76</v>
      </c>
      <c r="C9" s="3">
        <v>15</v>
      </c>
      <c r="E9" s="5">
        <v>3671144</v>
      </c>
      <c r="G9" s="5">
        <v>2625000</v>
      </c>
      <c r="I9" s="5">
        <f>E9-G9</f>
        <v>1046144</v>
      </c>
      <c r="K9" s="5">
        <v>15</v>
      </c>
      <c r="M9" s="5">
        <v>3671144</v>
      </c>
      <c r="O9" s="5">
        <v>2625000</v>
      </c>
      <c r="Q9" s="5">
        <v>1046144</v>
      </c>
    </row>
    <row r="10" spans="1:17" ht="22.5" thickBot="1">
      <c r="E10" s="6">
        <f>SUM(E8:E9)</f>
        <v>20116727502</v>
      </c>
      <c r="G10" s="6">
        <f>SUM(G8:G9)</f>
        <v>19211860005</v>
      </c>
      <c r="I10" s="6">
        <f>SUM(I8:I9)</f>
        <v>904867497</v>
      </c>
      <c r="M10" s="6">
        <f>SUM(M8:M9)</f>
        <v>24091217502</v>
      </c>
      <c r="O10" s="6">
        <f>SUM(O8:O9)</f>
        <v>23152858683</v>
      </c>
      <c r="Q10" s="6">
        <f>SUM(Q8:Q9)</f>
        <v>938358819</v>
      </c>
    </row>
    <row r="11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2"/>
  <sheetViews>
    <sheetView rightToLeft="1" topLeftCell="A7" workbookViewId="0">
      <selection activeCell="U22" sqref="U22"/>
    </sheetView>
  </sheetViews>
  <sheetFormatPr defaultRowHeight="21.75"/>
  <cols>
    <col min="1" max="1" width="41" style="3" bestFit="1" customWidth="1"/>
    <col min="2" max="2" width="1" style="3" customWidth="1"/>
    <col min="3" max="3" width="20.5703125" style="3" bestFit="1" customWidth="1"/>
    <col min="4" max="4" width="1" style="3" customWidth="1"/>
    <col min="5" max="5" width="22.42578125" style="3" bestFit="1" customWidth="1"/>
    <col min="6" max="6" width="1" style="3" customWidth="1"/>
    <col min="7" max="7" width="15.85546875" style="3" bestFit="1" customWidth="1"/>
    <col min="8" max="8" width="1" style="3" customWidth="1"/>
    <col min="9" max="9" width="18.7109375" style="3" bestFit="1" customWidth="1"/>
    <col min="10" max="10" width="1" style="3" customWidth="1"/>
    <col min="11" max="11" width="24.85546875" style="3" bestFit="1" customWidth="1"/>
    <col min="12" max="12" width="1" style="3" customWidth="1"/>
    <col min="13" max="13" width="20.5703125" style="3" bestFit="1" customWidth="1"/>
    <col min="14" max="14" width="1" style="3" customWidth="1"/>
    <col min="15" max="15" width="22.42578125" style="3" bestFit="1" customWidth="1"/>
    <col min="16" max="16" width="1" style="3" customWidth="1"/>
    <col min="17" max="17" width="15.85546875" style="3" bestFit="1" customWidth="1"/>
    <col min="18" max="18" width="1" style="3" customWidth="1"/>
    <col min="19" max="19" width="18.7109375" style="3" bestFit="1" customWidth="1"/>
    <col min="20" max="20" width="1" style="3" customWidth="1"/>
    <col min="21" max="21" width="24.85546875" style="3" bestFit="1" customWidth="1"/>
    <col min="22" max="22" width="1" style="3" customWidth="1"/>
    <col min="23" max="23" width="9.140625" style="3" customWidth="1"/>
    <col min="24" max="16384" width="9.140625" style="3"/>
  </cols>
  <sheetData>
    <row r="2" spans="1:21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2.5">
      <c r="A3" s="10" t="s">
        <v>44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6" spans="1:21" ht="22.5">
      <c r="A6" s="10" t="s">
        <v>3</v>
      </c>
      <c r="C6" s="12" t="s">
        <v>46</v>
      </c>
      <c r="D6" s="12" t="s">
        <v>46</v>
      </c>
      <c r="E6" s="12" t="s">
        <v>46</v>
      </c>
      <c r="F6" s="12" t="s">
        <v>46</v>
      </c>
      <c r="G6" s="12" t="s">
        <v>46</v>
      </c>
      <c r="H6" s="12" t="s">
        <v>46</v>
      </c>
      <c r="I6" s="12" t="s">
        <v>46</v>
      </c>
      <c r="J6" s="12" t="s">
        <v>46</v>
      </c>
      <c r="K6" s="12" t="s">
        <v>46</v>
      </c>
      <c r="M6" s="12" t="s">
        <v>47</v>
      </c>
      <c r="N6" s="12" t="s">
        <v>47</v>
      </c>
      <c r="O6" s="12" t="s">
        <v>47</v>
      </c>
      <c r="P6" s="12" t="s">
        <v>47</v>
      </c>
      <c r="Q6" s="12" t="s">
        <v>47</v>
      </c>
      <c r="R6" s="12" t="s">
        <v>47</v>
      </c>
      <c r="S6" s="12" t="s">
        <v>47</v>
      </c>
      <c r="T6" s="12" t="s">
        <v>47</v>
      </c>
      <c r="U6" s="12" t="s">
        <v>47</v>
      </c>
    </row>
    <row r="7" spans="1:21" ht="22.5">
      <c r="A7" s="12" t="s">
        <v>3</v>
      </c>
      <c r="C7" s="12" t="s">
        <v>58</v>
      </c>
      <c r="E7" s="12" t="s">
        <v>59</v>
      </c>
      <c r="G7" s="12" t="s">
        <v>60</v>
      </c>
      <c r="I7" s="12" t="s">
        <v>29</v>
      </c>
      <c r="K7" s="12" t="s">
        <v>61</v>
      </c>
      <c r="M7" s="12" t="s">
        <v>58</v>
      </c>
      <c r="O7" s="12" t="s">
        <v>59</v>
      </c>
      <c r="Q7" s="12" t="s">
        <v>60</v>
      </c>
      <c r="S7" s="12" t="s">
        <v>29</v>
      </c>
      <c r="U7" s="12" t="s">
        <v>61</v>
      </c>
    </row>
    <row r="8" spans="1:21">
      <c r="A8" s="3" t="s">
        <v>20</v>
      </c>
      <c r="C8" s="5">
        <v>0</v>
      </c>
      <c r="E8" s="5">
        <v>673249436485</v>
      </c>
      <c r="G8" s="5">
        <v>903821353</v>
      </c>
      <c r="I8" s="5">
        <f>C8+E8+G8</f>
        <v>674153257838</v>
      </c>
      <c r="K8" s="7">
        <f>I8/$I$21</f>
        <v>0.28483202769535676</v>
      </c>
      <c r="M8" s="5">
        <v>0</v>
      </c>
      <c r="O8" s="5">
        <v>646262652913</v>
      </c>
      <c r="Q8" s="5">
        <v>937312675</v>
      </c>
      <c r="S8" s="5">
        <f>M8+O8+Q8</f>
        <v>647199965588</v>
      </c>
      <c r="U8" s="7">
        <f>S8/$S$21</f>
        <v>0.3728419977059213</v>
      </c>
    </row>
    <row r="9" spans="1:21">
      <c r="A9" s="3" t="s">
        <v>16</v>
      </c>
      <c r="C9" s="5">
        <v>0</v>
      </c>
      <c r="E9" s="5">
        <v>136847347978</v>
      </c>
      <c r="G9" s="5">
        <v>0</v>
      </c>
      <c r="I9" s="5">
        <f t="shared" ref="I9:I20" si="0">C9+E9+G9</f>
        <v>136847347978</v>
      </c>
      <c r="K9" s="7">
        <f t="shared" ref="K9:K20" si="1">I9/$I$21</f>
        <v>5.7818466581781934E-2</v>
      </c>
      <c r="M9" s="5">
        <v>0</v>
      </c>
      <c r="O9" s="5">
        <v>88911065211</v>
      </c>
      <c r="Q9" s="5">
        <v>0</v>
      </c>
      <c r="S9" s="5">
        <f t="shared" ref="S9:S20" si="2">M9+O9+Q9</f>
        <v>88911065211</v>
      </c>
      <c r="U9" s="7">
        <f t="shared" ref="U9:U20" si="3">S9/$S$21</f>
        <v>5.1220304286192508E-2</v>
      </c>
    </row>
    <row r="10" spans="1:21">
      <c r="A10" s="3" t="s">
        <v>17</v>
      </c>
      <c r="C10" s="5">
        <v>0</v>
      </c>
      <c r="E10" s="5">
        <v>899000486546</v>
      </c>
      <c r="G10" s="5">
        <v>0</v>
      </c>
      <c r="I10" s="5">
        <f t="shared" si="0"/>
        <v>899000486546</v>
      </c>
      <c r="K10" s="7">
        <f t="shared" si="1"/>
        <v>0.37983074101459297</v>
      </c>
      <c r="M10" s="5">
        <v>0</v>
      </c>
      <c r="O10" s="5">
        <v>545284665894</v>
      </c>
      <c r="Q10" s="5">
        <v>0</v>
      </c>
      <c r="S10" s="5">
        <f t="shared" si="2"/>
        <v>545284665894</v>
      </c>
      <c r="U10" s="7">
        <f t="shared" si="3"/>
        <v>0.31413015290508595</v>
      </c>
    </row>
    <row r="11" spans="1:21">
      <c r="A11" s="3" t="s">
        <v>15</v>
      </c>
      <c r="C11" s="5">
        <v>0</v>
      </c>
      <c r="E11" s="5">
        <v>206719054165</v>
      </c>
      <c r="G11" s="5">
        <v>0</v>
      </c>
      <c r="I11" s="5">
        <f t="shared" si="0"/>
        <v>206719054165</v>
      </c>
      <c r="K11" s="7">
        <f t="shared" si="1"/>
        <v>8.7339498365566356E-2</v>
      </c>
      <c r="M11" s="5">
        <v>0</v>
      </c>
      <c r="O11" s="5">
        <v>136905808411</v>
      </c>
      <c r="Q11" s="5">
        <v>0</v>
      </c>
      <c r="S11" s="5">
        <f t="shared" si="2"/>
        <v>136905808411</v>
      </c>
      <c r="U11" s="7">
        <f t="shared" si="3"/>
        <v>7.8869341501163689E-2</v>
      </c>
    </row>
    <row r="12" spans="1:21">
      <c r="A12" s="3" t="s">
        <v>18</v>
      </c>
      <c r="C12" s="5">
        <v>0</v>
      </c>
      <c r="E12" s="5">
        <v>238193092530</v>
      </c>
      <c r="G12" s="5">
        <v>0</v>
      </c>
      <c r="I12" s="5">
        <f t="shared" si="0"/>
        <v>238193092530</v>
      </c>
      <c r="K12" s="7">
        <f t="shared" si="1"/>
        <v>0.10063738584595092</v>
      </c>
      <c r="M12" s="5">
        <v>0</v>
      </c>
      <c r="O12" s="5">
        <v>168598324165</v>
      </c>
      <c r="Q12" s="5">
        <v>0</v>
      </c>
      <c r="S12" s="5">
        <f t="shared" si="2"/>
        <v>168598324165</v>
      </c>
      <c r="U12" s="7">
        <f t="shared" si="3"/>
        <v>9.7126914916379023E-2</v>
      </c>
    </row>
    <row r="13" spans="1:21">
      <c r="A13" s="3" t="s">
        <v>19</v>
      </c>
      <c r="C13" s="5">
        <v>0</v>
      </c>
      <c r="E13" s="5">
        <v>212470193261</v>
      </c>
      <c r="G13" s="5">
        <v>0</v>
      </c>
      <c r="I13" s="5">
        <f t="shared" si="0"/>
        <v>212470193261</v>
      </c>
      <c r="K13" s="7">
        <f t="shared" si="1"/>
        <v>8.976937405217969E-2</v>
      </c>
      <c r="M13" s="5">
        <v>0</v>
      </c>
      <c r="O13" s="5">
        <v>149356377026</v>
      </c>
      <c r="Q13" s="5">
        <v>0</v>
      </c>
      <c r="S13" s="5">
        <f t="shared" si="2"/>
        <v>149356377026</v>
      </c>
      <c r="U13" s="7">
        <f t="shared" si="3"/>
        <v>8.6041923580604571E-2</v>
      </c>
    </row>
    <row r="14" spans="1:21">
      <c r="A14" s="3" t="s">
        <v>72</v>
      </c>
      <c r="C14" s="5">
        <v>0</v>
      </c>
      <c r="E14" s="5">
        <v>-60994573</v>
      </c>
      <c r="G14" s="3">
        <v>0</v>
      </c>
      <c r="I14" s="5">
        <f t="shared" si="0"/>
        <v>-60994573</v>
      </c>
      <c r="K14" s="7">
        <f t="shared" si="1"/>
        <v>-2.5770413038895775E-5</v>
      </c>
      <c r="M14" s="5">
        <v>0</v>
      </c>
      <c r="O14" s="5">
        <v>-60994573</v>
      </c>
      <c r="Q14" s="5">
        <v>0</v>
      </c>
      <c r="S14" s="5">
        <f t="shared" si="2"/>
        <v>-60994573</v>
      </c>
      <c r="U14" s="7">
        <f t="shared" si="3"/>
        <v>-3.5138040259131472E-5</v>
      </c>
    </row>
    <row r="15" spans="1:21">
      <c r="A15" s="3" t="s">
        <v>73</v>
      </c>
      <c r="C15" s="5">
        <v>0</v>
      </c>
      <c r="E15" s="5">
        <v>0</v>
      </c>
      <c r="G15" s="3">
        <v>0</v>
      </c>
      <c r="I15" s="5">
        <f t="shared" si="0"/>
        <v>0</v>
      </c>
      <c r="K15" s="7">
        <f t="shared" si="1"/>
        <v>0</v>
      </c>
      <c r="M15" s="5">
        <v>0</v>
      </c>
      <c r="O15" s="5">
        <v>91266168</v>
      </c>
      <c r="Q15" s="5">
        <v>0</v>
      </c>
      <c r="S15" s="5">
        <f t="shared" si="2"/>
        <v>91266168</v>
      </c>
      <c r="U15" s="7">
        <f t="shared" si="3"/>
        <v>5.2577042968735214E-5</v>
      </c>
    </row>
    <row r="16" spans="1:21">
      <c r="A16" s="3" t="s">
        <v>74</v>
      </c>
      <c r="C16" s="5">
        <v>0</v>
      </c>
      <c r="E16" s="5">
        <v>-516896241</v>
      </c>
      <c r="G16" s="3">
        <v>0</v>
      </c>
      <c r="I16" s="5">
        <f t="shared" si="0"/>
        <v>-516896241</v>
      </c>
      <c r="K16" s="7">
        <f t="shared" si="1"/>
        <v>-2.1839040710757354E-4</v>
      </c>
      <c r="M16" s="5">
        <v>0</v>
      </c>
      <c r="O16" s="5">
        <v>-488033441</v>
      </c>
      <c r="Q16" s="5">
        <v>0</v>
      </c>
      <c r="S16" s="5">
        <f t="shared" si="2"/>
        <v>-488033441</v>
      </c>
      <c r="U16" s="7">
        <f t="shared" si="3"/>
        <v>-2.8114859821480289E-4</v>
      </c>
    </row>
    <row r="17" spans="1:21">
      <c r="A17" s="3" t="s">
        <v>75</v>
      </c>
      <c r="C17" s="5">
        <v>0</v>
      </c>
      <c r="E17" s="5">
        <v>0</v>
      </c>
      <c r="G17" s="3">
        <v>0</v>
      </c>
      <c r="I17" s="5">
        <f t="shared" si="0"/>
        <v>0</v>
      </c>
      <c r="K17" s="7">
        <f t="shared" si="1"/>
        <v>0</v>
      </c>
      <c r="M17" s="5">
        <v>0</v>
      </c>
      <c r="O17" s="5">
        <v>17964080</v>
      </c>
      <c r="Q17" s="5">
        <v>0</v>
      </c>
      <c r="S17" s="5">
        <f t="shared" si="2"/>
        <v>17964080</v>
      </c>
      <c r="U17" s="7">
        <f t="shared" si="3"/>
        <v>1.0348831628975557E-5</v>
      </c>
    </row>
    <row r="18" spans="1:21">
      <c r="A18" s="3" t="s">
        <v>69</v>
      </c>
      <c r="C18" s="5">
        <v>0</v>
      </c>
      <c r="E18" s="5">
        <v>21601864</v>
      </c>
      <c r="G18" s="5">
        <v>1046144</v>
      </c>
      <c r="I18" s="5">
        <f t="shared" si="0"/>
        <v>22648008</v>
      </c>
      <c r="K18" s="7">
        <f t="shared" si="1"/>
        <v>9.5688598503380922E-6</v>
      </c>
      <c r="M18" s="5">
        <v>0</v>
      </c>
      <c r="O18" s="5">
        <v>21601864</v>
      </c>
      <c r="Q18" s="3">
        <v>1046144</v>
      </c>
      <c r="S18" s="5">
        <f t="shared" si="2"/>
        <v>22648008</v>
      </c>
      <c r="U18" s="7">
        <f t="shared" si="3"/>
        <v>1.304717088343469E-5</v>
      </c>
    </row>
    <row r="19" spans="1:21">
      <c r="A19" s="3" t="s">
        <v>70</v>
      </c>
      <c r="C19" s="5">
        <v>0</v>
      </c>
      <c r="E19" s="5">
        <v>15674024</v>
      </c>
      <c r="G19" s="3">
        <v>0</v>
      </c>
      <c r="I19" s="5">
        <f t="shared" si="0"/>
        <v>15674024</v>
      </c>
      <c r="K19" s="7">
        <f t="shared" si="1"/>
        <v>6.6223280628846324E-6</v>
      </c>
      <c r="M19" s="5">
        <v>0</v>
      </c>
      <c r="O19" s="5">
        <v>15674024</v>
      </c>
      <c r="Q19" s="3">
        <v>0</v>
      </c>
      <c r="S19" s="5">
        <f t="shared" si="2"/>
        <v>15674024</v>
      </c>
      <c r="U19" s="7">
        <f t="shared" si="3"/>
        <v>9.0295654063287386E-6</v>
      </c>
    </row>
    <row r="20" spans="1:21">
      <c r="A20" s="3" t="s">
        <v>71</v>
      </c>
      <c r="C20" s="5">
        <v>0</v>
      </c>
      <c r="E20" s="5">
        <v>1126800</v>
      </c>
      <c r="G20" s="3">
        <v>0</v>
      </c>
      <c r="I20" s="5">
        <f t="shared" si="0"/>
        <v>1126800</v>
      </c>
      <c r="K20" s="7">
        <f t="shared" si="1"/>
        <v>4.7607680460731745E-7</v>
      </c>
      <c r="M20" s="5">
        <v>0</v>
      </c>
      <c r="O20" s="5">
        <v>1126800</v>
      </c>
      <c r="Q20" s="3">
        <v>0</v>
      </c>
      <c r="S20" s="5">
        <f t="shared" si="2"/>
        <v>1126800</v>
      </c>
      <c r="U20" s="7">
        <f t="shared" si="3"/>
        <v>6.4913223942053578E-7</v>
      </c>
    </row>
    <row r="21" spans="1:21" ht="22.5" thickBot="1">
      <c r="C21" s="6">
        <f>SUM(C8:C20)</f>
        <v>0</v>
      </c>
      <c r="E21" s="6">
        <f>SUM(E8:E20)</f>
        <v>2365940122839</v>
      </c>
      <c r="G21" s="6">
        <f>SUM(G8:G20)</f>
        <v>904867497</v>
      </c>
      <c r="I21" s="6">
        <f>SUM(I8:I20)</f>
        <v>2366844990336</v>
      </c>
      <c r="K21" s="9">
        <f>SUM(K8:K20)</f>
        <v>1</v>
      </c>
      <c r="M21" s="6">
        <f>SUM(M8:M20)</f>
        <v>0</v>
      </c>
      <c r="O21" s="6">
        <f>SUM(O8:O20)</f>
        <v>1734917498542</v>
      </c>
      <c r="Q21" s="6">
        <f>SUM(Q8:Q20)</f>
        <v>938358819</v>
      </c>
      <c r="S21" s="6">
        <f>SUM(S8:S20)</f>
        <v>1735855857361</v>
      </c>
      <c r="U21" s="9">
        <f>SUM(U8:U20)</f>
        <v>0.99999999999999978</v>
      </c>
    </row>
    <row r="22" spans="1:21" ht="22.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19" sqref="I19"/>
    </sheetView>
  </sheetViews>
  <sheetFormatPr defaultRowHeight="21.75"/>
  <cols>
    <col min="1" max="1" width="24.28515625" style="3" bestFit="1" customWidth="1"/>
    <col min="2" max="2" width="1" style="3" customWidth="1"/>
    <col min="3" max="3" width="27.140625" style="3" bestFit="1" customWidth="1"/>
    <col min="4" max="4" width="1" style="3" customWidth="1"/>
    <col min="5" max="5" width="41.28515625" style="3" bestFit="1" customWidth="1"/>
    <col min="6" max="6" width="1" style="3" customWidth="1"/>
    <col min="7" max="7" width="36" style="3" bestFit="1" customWidth="1"/>
    <col min="8" max="8" width="1" style="3" customWidth="1"/>
    <col min="9" max="9" width="41.28515625" style="3" bestFit="1" customWidth="1"/>
    <col min="10" max="10" width="1" style="3" customWidth="1"/>
    <col min="11" max="11" width="36" style="3" bestFit="1" customWidth="1"/>
    <col min="12" max="12" width="1" style="3" customWidth="1"/>
    <col min="13" max="13" width="9.140625" style="3" customWidth="1"/>
    <col min="14" max="16384" width="9.140625" style="3"/>
  </cols>
  <sheetData>
    <row r="2" spans="1:11" ht="22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2.5">
      <c r="A3" s="10" t="s">
        <v>44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2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6" spans="1:11" ht="22.5">
      <c r="A6" s="12" t="s">
        <v>62</v>
      </c>
      <c r="B6" s="12" t="s">
        <v>62</v>
      </c>
      <c r="C6" s="12" t="s">
        <v>62</v>
      </c>
      <c r="E6" s="12" t="s">
        <v>46</v>
      </c>
      <c r="F6" s="12" t="s">
        <v>46</v>
      </c>
      <c r="G6" s="12" t="s">
        <v>46</v>
      </c>
      <c r="I6" s="12" t="s">
        <v>47</v>
      </c>
      <c r="J6" s="12" t="s">
        <v>47</v>
      </c>
      <c r="K6" s="12" t="s">
        <v>47</v>
      </c>
    </row>
    <row r="7" spans="1:11" ht="22.5">
      <c r="A7" s="13" t="s">
        <v>63</v>
      </c>
      <c r="C7" s="13" t="s">
        <v>26</v>
      </c>
      <c r="E7" s="13" t="s">
        <v>64</v>
      </c>
      <c r="G7" s="13" t="s">
        <v>65</v>
      </c>
      <c r="I7" s="13" t="s">
        <v>64</v>
      </c>
      <c r="K7" s="13" t="s">
        <v>65</v>
      </c>
    </row>
    <row r="8" spans="1:11">
      <c r="A8" s="3" t="s">
        <v>32</v>
      </c>
      <c r="C8" s="3" t="s">
        <v>36</v>
      </c>
      <c r="E8" s="5">
        <v>44324427</v>
      </c>
      <c r="G8" s="7">
        <f>E8/$E$11</f>
        <v>0.99005976084671676</v>
      </c>
      <c r="I8" s="5">
        <v>79533341</v>
      </c>
      <c r="K8" s="7">
        <f>I8/$I$11</f>
        <v>0.9938831455208863</v>
      </c>
    </row>
    <row r="9" spans="1:11">
      <c r="A9" s="3" t="s">
        <v>38</v>
      </c>
      <c r="C9" s="3" t="s">
        <v>39</v>
      </c>
      <c r="E9" s="5">
        <v>42645</v>
      </c>
      <c r="G9" s="7">
        <f t="shared" ref="G9:G10" si="0">E9/$E$11</f>
        <v>9.5254696696492509E-4</v>
      </c>
      <c r="I9" s="5">
        <v>87114</v>
      </c>
      <c r="K9" s="7">
        <f t="shared" ref="K9:K10" si="1">I9/$I$11</f>
        <v>1.088614350287466E-3</v>
      </c>
    </row>
    <row r="10" spans="1:11">
      <c r="A10" s="3" t="s">
        <v>41</v>
      </c>
      <c r="C10" s="3" t="s">
        <v>42</v>
      </c>
      <c r="E10" s="5">
        <v>402374</v>
      </c>
      <c r="G10" s="7">
        <f t="shared" si="0"/>
        <v>8.9876921863183204E-3</v>
      </c>
      <c r="I10" s="5">
        <v>402374</v>
      </c>
      <c r="K10" s="7">
        <f t="shared" si="1"/>
        <v>5.0282401288262377E-3</v>
      </c>
    </row>
    <row r="11" spans="1:11" ht="22.5" thickBot="1">
      <c r="E11" s="6">
        <f>SUM(E8:E10)</f>
        <v>44769446</v>
      </c>
      <c r="G11" s="9">
        <f>SUM(G8:G10)</f>
        <v>1</v>
      </c>
      <c r="I11" s="6">
        <f>SUM(I8:I10)</f>
        <v>80022829</v>
      </c>
      <c r="K11" s="9">
        <f>SUM(K8:K10)</f>
        <v>1</v>
      </c>
    </row>
    <row r="12" spans="1:11" ht="22.5" thickTop="1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تاییدیه</vt:lpstr>
      <vt:lpstr>سهام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درآمد سپرده بانکی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2023-10-28T06:32:00Z</dcterms:created>
  <dcterms:modified xsi:type="dcterms:W3CDTF">2023-11-01T13:09:01Z</dcterms:modified>
</cp:coreProperties>
</file>