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شهریور\"/>
    </mc:Choice>
  </mc:AlternateContent>
  <xr:revisionPtr revIDLastSave="0" documentId="13_ncr:1_{9C80A806-D84B-4910-B07A-153AD61C27E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سپرده" sheetId="6" r:id="rId3"/>
    <sheet name="سود اوراق بهادار و سپرده بانکی" sheetId="7" r:id="rId4"/>
    <sheet name="درآمد ناشی از تغییر قیمت اوراق" sheetId="9" r:id="rId5"/>
    <sheet name="درآمد ناشی از فروش" sheetId="10" r:id="rId6"/>
    <sheet name="سرمایه‌گذاری در سهام" sheetId="11" r:id="rId7"/>
    <sheet name="درآمد سپرده بانکی" sheetId="13" r:id="rId8"/>
    <sheet name="جمع درآمدها" sheetId="15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5" l="1"/>
  <c r="E9" i="15"/>
  <c r="E8" i="15"/>
  <c r="E7" i="15"/>
  <c r="C9" i="15"/>
  <c r="C8" i="15"/>
  <c r="I17" i="11"/>
  <c r="C7" i="15"/>
  <c r="E10" i="13"/>
  <c r="G9" i="13" s="1"/>
  <c r="K10" i="13"/>
  <c r="K9" i="13"/>
  <c r="K8" i="13"/>
  <c r="I10" i="13"/>
  <c r="S16" i="11"/>
  <c r="S17" i="11"/>
  <c r="Q17" i="11"/>
  <c r="O17" i="11"/>
  <c r="S15" i="11"/>
  <c r="S14" i="11"/>
  <c r="M17" i="11"/>
  <c r="C17" i="11"/>
  <c r="E17" i="11"/>
  <c r="G17" i="11"/>
  <c r="I15" i="11"/>
  <c r="I16" i="11"/>
  <c r="I14" i="11"/>
  <c r="S9" i="11"/>
  <c r="S10" i="11"/>
  <c r="S11" i="11"/>
  <c r="S12" i="11"/>
  <c r="S13" i="11"/>
  <c r="S8" i="11"/>
  <c r="I9" i="11"/>
  <c r="I10" i="11"/>
  <c r="I11" i="11"/>
  <c r="I12" i="11"/>
  <c r="I13" i="11"/>
  <c r="I8" i="11"/>
  <c r="E9" i="10"/>
  <c r="G9" i="10"/>
  <c r="I9" i="10"/>
  <c r="M9" i="10"/>
  <c r="O9" i="10"/>
  <c r="Q9" i="10"/>
  <c r="Q8" i="10"/>
  <c r="I8" i="10"/>
  <c r="I17" i="9"/>
  <c r="Q17" i="9"/>
  <c r="O17" i="9"/>
  <c r="M17" i="9"/>
  <c r="G17" i="9"/>
  <c r="E17" i="9"/>
  <c r="Q9" i="9"/>
  <c r="Q10" i="9"/>
  <c r="Q11" i="9"/>
  <c r="Q12" i="9"/>
  <c r="Q13" i="9"/>
  <c r="Q8" i="9"/>
  <c r="I9" i="9"/>
  <c r="I10" i="9"/>
  <c r="I11" i="9"/>
  <c r="I12" i="9"/>
  <c r="I13" i="9"/>
  <c r="I8" i="9"/>
  <c r="S10" i="7"/>
  <c r="O10" i="7"/>
  <c r="Q10" i="7"/>
  <c r="M10" i="7"/>
  <c r="K10" i="7"/>
  <c r="I10" i="7"/>
  <c r="S12" i="6"/>
  <c r="K12" i="6"/>
  <c r="M12" i="6"/>
  <c r="O12" i="6"/>
  <c r="Q12" i="6"/>
  <c r="Y15" i="1"/>
  <c r="E15" i="1"/>
  <c r="G15" i="1"/>
  <c r="K15" i="1"/>
  <c r="O15" i="1"/>
  <c r="U15" i="1"/>
  <c r="W15" i="1"/>
  <c r="G8" i="13" l="1"/>
  <c r="G10" i="13" s="1"/>
  <c r="K16" i="11"/>
  <c r="K15" i="11"/>
  <c r="U16" i="11"/>
  <c r="U15" i="11"/>
  <c r="U14" i="11"/>
  <c r="K14" i="11"/>
  <c r="K9" i="11"/>
  <c r="K11" i="11"/>
  <c r="K12" i="11"/>
  <c r="K8" i="11"/>
  <c r="K10" i="11"/>
  <c r="K13" i="11"/>
  <c r="K17" i="11" l="1"/>
  <c r="U10" i="11"/>
  <c r="U11" i="11"/>
  <c r="U9" i="11"/>
  <c r="U13" i="11"/>
  <c r="U12" i="11"/>
  <c r="U8" i="11"/>
  <c r="U17" i="11" l="1"/>
</calcChain>
</file>

<file path=xl/sharedStrings.xml><?xml version="1.0" encoding="utf-8"?>
<sst xmlns="http://schemas.openxmlformats.org/spreadsheetml/2006/main" count="274" uniqueCount="72">
  <si>
    <t>صندوق سرمایه‌گذاری طلای عیار مفید</t>
  </si>
  <si>
    <t>صورت وضعیت سبد</t>
  </si>
  <si>
    <t>برای ماه منتهی به 1402/06/31</t>
  </si>
  <si>
    <t>نام شرکت</t>
  </si>
  <si>
    <t>1402/05/31</t>
  </si>
  <si>
    <t>تغییرات طی دوره</t>
  </si>
  <si>
    <t>1402/06/31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</si>
  <si>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</si>
  <si>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</si>
  <si>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</si>
  <si>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</si>
  <si>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</si>
  <si>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</si>
  <si>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</si>
  <si>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</si>
  <si>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تمام سکه طرح جدید 0310 صادرات</t>
  </si>
  <si>
    <t>تمام سکه طرح جدید0211ملت</t>
  </si>
  <si>
    <t>تمام سکه طرح جدید0312 رفاه</t>
  </si>
  <si>
    <t>تمام سکه طرح جدید0411 آینده</t>
  </si>
  <si>
    <t>تمام سکه طرح جدید0412 سامان</t>
  </si>
  <si>
    <t>شمش طلا</t>
  </si>
  <si>
    <t>تاریخ سر رسید</t>
  </si>
  <si>
    <t>نرخ سود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</si>
  <si>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</si>
  <si>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</si>
  <si>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</si>
  <si>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</si>
  <si>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</si>
  <si>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</si>
  <si>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</si>
  <si>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</si>
  <si>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</si>
  <si>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</si>
  <si>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8397235391</t>
  </si>
  <si>
    <t>سپرده کوتاه مدت</t>
  </si>
  <si>
    <t>1397/03/19</t>
  </si>
  <si>
    <t>8416668195</t>
  </si>
  <si>
    <t>1397/06/20</t>
  </si>
  <si>
    <t>بانک پاسارگاد هفت تیر</t>
  </si>
  <si>
    <t>207-8100-16622166-1</t>
  </si>
  <si>
    <t>1399/07/05</t>
  </si>
  <si>
    <t xml:space="preserve">بانک خاورمیانه ظفر </t>
  </si>
  <si>
    <t>1009-10-810-707074690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</si>
  <si>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</si>
  <si>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</si>
  <si>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</si>
  <si>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</si>
  <si>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</si>
  <si>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</si>
  <si>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</si>
  <si>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</si>
  <si>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</si>
  <si>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</si>
  <si>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بهای فروش</t>
  </si>
  <si>
    <t>ارزش دفتری</t>
  </si>
  <si>
    <t>سود و زیان ناشی از تغییر قیمت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</si>
  <si>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</si>
  <si>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</si>
  <si>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</si>
  <si>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</si>
  <si>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</si>
  <si>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</si>
  <si>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</si>
  <si>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</si>
  <si>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</si>
  <si>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سرمایه‌گذاری در سهام</t>
  </si>
  <si>
    <t>درآمد سپرده بانکی</t>
  </si>
  <si>
    <t>1402/06/01</t>
  </si>
  <si>
    <t>-</t>
  </si>
  <si>
    <t>قرارداد آتی شمش طلا تحویل 29 شهریور ماه 1402</t>
  </si>
  <si>
    <t>قرارداد آتی شمش طلا تحویل 29 مهر ماه 1402</t>
  </si>
  <si>
    <t>قرارداد آتی شمش طلا تحویل 28 آذر ماه 1402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</si>
</sst>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33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33647EF-7FFA-9E56-1CA6-B611F6F880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180B3-7A6A-4291-A12C-33D8DECCADE7}">
  <dimension ref="A1"/>
  <sheetViews>
    <sheetView rightToLeft="1" workbookViewId="0">
      <selection activeCell="N26" sqref="N26"/>
    </sheetView>
  </sheetViews>
  <sheetFormatPr defaultRowHeight="1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33</xdr:row>
                <xdr:rowOff>142875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7"/>
  <sheetViews>
    <sheetView rightToLeft="1" tabSelected="1" workbookViewId="0">
      <selection activeCell="G21" sqref="G21"/>
    </sheetView>
  </sheetViews>
  <sheetFormatPr defaultRowHeight="24"/>
  <cols>
    <col min="1" max="1" width="31.4257812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8.425781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7.42578125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0.140625" style="1" bestFit="1" customWidth="1"/>
    <col min="18" max="18" width="1" style="1" customWidth="1"/>
    <col min="19" max="19" width="12" style="1" bestFit="1" customWidth="1"/>
    <col min="20" max="20" width="1" style="1" customWidth="1"/>
    <col min="21" max="21" width="19.5703125" style="1" bestFit="1" customWidth="1"/>
    <col min="22" max="22" width="1" style="1" customWidth="1"/>
    <col min="23" max="23" width="22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24.7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24.7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6" spans="1:25" ht="24.75">
      <c r="A6" s="11" t="s">
        <v>3</v>
      </c>
      <c r="C6" s="12" t="s">
        <v>67</v>
      </c>
      <c r="D6" s="12" t="s">
        <v>4</v>
      </c>
      <c r="E6" s="12" t="s">
        <v>4</v>
      </c>
      <c r="F6" s="12" t="s">
        <v>4</v>
      </c>
      <c r="G6" s="12" t="s">
        <v>4</v>
      </c>
      <c r="I6" s="12" t="s">
        <v>5</v>
      </c>
      <c r="J6" s="12" t="s">
        <v>5</v>
      </c>
      <c r="K6" s="12" t="s">
        <v>5</v>
      </c>
      <c r="L6" s="12" t="s">
        <v>5</v>
      </c>
      <c r="M6" s="12" t="s">
        <v>5</v>
      </c>
      <c r="N6" s="12" t="s">
        <v>5</v>
      </c>
      <c r="O6" s="12" t="s">
        <v>5</v>
      </c>
      <c r="Q6" s="12" t="s">
        <v>6</v>
      </c>
      <c r="R6" s="12" t="s">
        <v>6</v>
      </c>
      <c r="S6" s="12" t="s">
        <v>6</v>
      </c>
      <c r="T6" s="12" t="s">
        <v>6</v>
      </c>
      <c r="U6" s="12" t="s">
        <v>6</v>
      </c>
      <c r="V6" s="12" t="s">
        <v>6</v>
      </c>
      <c r="W6" s="12" t="s">
        <v>6</v>
      </c>
      <c r="X6" s="12" t="s">
        <v>6</v>
      </c>
      <c r="Y6" s="12" t="s">
        <v>6</v>
      </c>
    </row>
    <row r="7" spans="1:25" ht="24.75">
      <c r="A7" s="11" t="s">
        <v>3</v>
      </c>
      <c r="C7" s="11" t="s">
        <v>7</v>
      </c>
      <c r="E7" s="11" t="s">
        <v>8</v>
      </c>
      <c r="G7" s="11" t="s">
        <v>9</v>
      </c>
      <c r="I7" s="12" t="s">
        <v>10</v>
      </c>
      <c r="J7" s="12" t="s">
        <v>10</v>
      </c>
      <c r="K7" s="12" t="s">
        <v>10</v>
      </c>
      <c r="M7" s="12" t="s">
        <v>11</v>
      </c>
      <c r="N7" s="12" t="s">
        <v>11</v>
      </c>
      <c r="O7" s="12" t="s">
        <v>11</v>
      </c>
      <c r="Q7" s="11" t="s">
        <v>7</v>
      </c>
      <c r="S7" s="11" t="s">
        <v>12</v>
      </c>
      <c r="U7" s="11" t="s">
        <v>8</v>
      </c>
      <c r="W7" s="11" t="s">
        <v>9</v>
      </c>
      <c r="Y7" s="11" t="s">
        <v>13</v>
      </c>
    </row>
    <row r="8" spans="1:25" ht="24.75">
      <c r="A8" s="12" t="s">
        <v>3</v>
      </c>
      <c r="C8" s="12" t="s">
        <v>7</v>
      </c>
      <c r="E8" s="12" t="s">
        <v>8</v>
      </c>
      <c r="G8" s="12" t="s">
        <v>9</v>
      </c>
      <c r="I8" s="12" t="s">
        <v>7</v>
      </c>
      <c r="K8" s="12" t="s">
        <v>8</v>
      </c>
      <c r="M8" s="12" t="s">
        <v>7</v>
      </c>
      <c r="O8" s="12" t="s">
        <v>14</v>
      </c>
      <c r="Q8" s="12" t="s">
        <v>7</v>
      </c>
      <c r="S8" s="12" t="s">
        <v>12</v>
      </c>
      <c r="U8" s="12" t="s">
        <v>8</v>
      </c>
      <c r="W8" s="12" t="s">
        <v>9</v>
      </c>
      <c r="Y8" s="12" t="s">
        <v>13</v>
      </c>
    </row>
    <row r="9" spans="1:25">
      <c r="A9" s="1" t="s">
        <v>15</v>
      </c>
      <c r="C9" s="4">
        <v>1143600</v>
      </c>
      <c r="D9" s="3"/>
      <c r="E9" s="4">
        <v>2532880451108</v>
      </c>
      <c r="F9" s="3"/>
      <c r="G9" s="4">
        <v>3193508718000</v>
      </c>
      <c r="H9" s="3"/>
      <c r="I9" s="4">
        <v>4500</v>
      </c>
      <c r="J9" s="3"/>
      <c r="K9" s="4">
        <v>12432960879</v>
      </c>
      <c r="L9" s="3"/>
      <c r="M9" s="4">
        <v>0</v>
      </c>
      <c r="N9" s="3"/>
      <c r="O9" s="4">
        <v>0</v>
      </c>
      <c r="P9" s="3"/>
      <c r="Q9" s="4">
        <v>1148100</v>
      </c>
      <c r="R9" s="3"/>
      <c r="S9" s="4">
        <v>2735000</v>
      </c>
      <c r="T9" s="3"/>
      <c r="U9" s="4">
        <v>2545313411987</v>
      </c>
      <c r="V9" s="3"/>
      <c r="W9" s="4">
        <v>3136128433125</v>
      </c>
      <c r="X9" s="3"/>
      <c r="Y9" s="6">
        <v>8.5282271302160775E-2</v>
      </c>
    </row>
    <row r="10" spans="1:25">
      <c r="A10" s="1" t="s">
        <v>16</v>
      </c>
      <c r="C10" s="4">
        <v>730600</v>
      </c>
      <c r="D10" s="3"/>
      <c r="E10" s="4">
        <v>2028683484592</v>
      </c>
      <c r="F10" s="3"/>
      <c r="G10" s="4">
        <v>2043122900000</v>
      </c>
      <c r="H10" s="3"/>
      <c r="I10" s="4">
        <v>13000</v>
      </c>
      <c r="J10" s="3"/>
      <c r="K10" s="4">
        <v>36017200267</v>
      </c>
      <c r="L10" s="3"/>
      <c r="M10" s="4">
        <v>0</v>
      </c>
      <c r="N10" s="3"/>
      <c r="O10" s="4">
        <v>0</v>
      </c>
      <c r="P10" s="3"/>
      <c r="Q10" s="4">
        <v>743600</v>
      </c>
      <c r="R10" s="3"/>
      <c r="S10" s="4">
        <v>2735000</v>
      </c>
      <c r="T10" s="3"/>
      <c r="U10" s="4">
        <v>2064700684859</v>
      </c>
      <c r="V10" s="3"/>
      <c r="W10" s="4">
        <v>2031203817500</v>
      </c>
      <c r="X10" s="3"/>
      <c r="Y10" s="6">
        <v>5.5235516889022514E-2</v>
      </c>
    </row>
    <row r="11" spans="1:25">
      <c r="A11" s="1" t="s">
        <v>17</v>
      </c>
      <c r="C11" s="4">
        <v>4918800</v>
      </c>
      <c r="D11" s="3"/>
      <c r="E11" s="4">
        <v>9619362480675</v>
      </c>
      <c r="F11" s="3"/>
      <c r="G11" s="4">
        <v>13775074806000</v>
      </c>
      <c r="H11" s="3"/>
      <c r="I11" s="4">
        <v>0</v>
      </c>
      <c r="J11" s="3"/>
      <c r="K11" s="4">
        <v>0</v>
      </c>
      <c r="L11" s="3"/>
      <c r="M11" s="4">
        <v>0</v>
      </c>
      <c r="N11" s="3"/>
      <c r="O11" s="4">
        <v>0</v>
      </c>
      <c r="P11" s="3"/>
      <c r="Q11" s="4">
        <v>4918800</v>
      </c>
      <c r="R11" s="3"/>
      <c r="S11" s="4">
        <v>2731999</v>
      </c>
      <c r="T11" s="3"/>
      <c r="U11" s="4">
        <v>9619362480675</v>
      </c>
      <c r="V11" s="3"/>
      <c r="W11" s="4">
        <v>13421358985348.5</v>
      </c>
      <c r="X11" s="3"/>
      <c r="Y11" s="6">
        <v>0.36497356617874277</v>
      </c>
    </row>
    <row r="12" spans="1:25">
      <c r="A12" s="1" t="s">
        <v>18</v>
      </c>
      <c r="C12" s="4">
        <v>1252500</v>
      </c>
      <c r="D12" s="3"/>
      <c r="E12" s="4">
        <v>3279145403975</v>
      </c>
      <c r="F12" s="3"/>
      <c r="G12" s="4">
        <v>3490106906250</v>
      </c>
      <c r="H12" s="3"/>
      <c r="I12" s="4">
        <v>21700</v>
      </c>
      <c r="J12" s="3"/>
      <c r="K12" s="4">
        <v>60068690865</v>
      </c>
      <c r="L12" s="3"/>
      <c r="M12" s="4">
        <v>0</v>
      </c>
      <c r="N12" s="3"/>
      <c r="O12" s="4">
        <v>0</v>
      </c>
      <c r="P12" s="3"/>
      <c r="Q12" s="4">
        <v>1274200</v>
      </c>
      <c r="R12" s="3"/>
      <c r="S12" s="4">
        <v>2735000</v>
      </c>
      <c r="T12" s="3"/>
      <c r="U12" s="4">
        <v>3339214094840</v>
      </c>
      <c r="V12" s="3"/>
      <c r="W12" s="4">
        <v>3480580828750</v>
      </c>
      <c r="X12" s="3"/>
      <c r="Y12" s="6">
        <v>9.4649133431942561E-2</v>
      </c>
    </row>
    <row r="13" spans="1:25">
      <c r="A13" s="1" t="s">
        <v>19</v>
      </c>
      <c r="C13" s="4">
        <v>1174400</v>
      </c>
      <c r="D13" s="3"/>
      <c r="E13" s="4">
        <v>3344865035108</v>
      </c>
      <c r="F13" s="3"/>
      <c r="G13" s="4">
        <v>3266628522252</v>
      </c>
      <c r="H13" s="3"/>
      <c r="I13" s="4">
        <v>45100</v>
      </c>
      <c r="J13" s="3"/>
      <c r="K13" s="4">
        <v>125261396133</v>
      </c>
      <c r="L13" s="3"/>
      <c r="M13" s="4">
        <v>0</v>
      </c>
      <c r="N13" s="3"/>
      <c r="O13" s="4">
        <v>0</v>
      </c>
      <c r="P13" s="3"/>
      <c r="Q13" s="4">
        <v>1219500</v>
      </c>
      <c r="R13" s="3"/>
      <c r="S13" s="4">
        <v>2733040</v>
      </c>
      <c r="T13" s="3"/>
      <c r="U13" s="4">
        <v>3470126431241</v>
      </c>
      <c r="V13" s="3"/>
      <c r="W13" s="4">
        <v>3328776102150</v>
      </c>
      <c r="X13" s="3"/>
      <c r="Y13" s="6">
        <v>9.0521033401947545E-2</v>
      </c>
    </row>
    <row r="14" spans="1:25">
      <c r="A14" s="1" t="s">
        <v>20</v>
      </c>
      <c r="C14" s="4">
        <v>3311911</v>
      </c>
      <c r="D14" s="3"/>
      <c r="E14" s="4">
        <v>11153820168264</v>
      </c>
      <c r="F14" s="3"/>
      <c r="G14" s="4">
        <v>10101699881461.301</v>
      </c>
      <c r="H14" s="3"/>
      <c r="I14" s="4">
        <v>361159</v>
      </c>
      <c r="J14" s="3"/>
      <c r="K14" s="4">
        <v>1119667569183</v>
      </c>
      <c r="L14" s="3"/>
      <c r="M14" s="4">
        <v>-1290</v>
      </c>
      <c r="N14" s="3"/>
      <c r="O14" s="4">
        <v>3974490000</v>
      </c>
      <c r="P14" s="3"/>
      <c r="Q14" s="4">
        <v>3671780</v>
      </c>
      <c r="R14" s="3"/>
      <c r="S14" s="4">
        <v>3055020</v>
      </c>
      <c r="T14" s="3"/>
      <c r="U14" s="4">
        <v>12269177229022</v>
      </c>
      <c r="V14" s="3"/>
      <c r="W14" s="4">
        <v>11190439668394.6</v>
      </c>
      <c r="X14" s="3"/>
      <c r="Y14" s="6">
        <v>0.30430708822710129</v>
      </c>
    </row>
    <row r="15" spans="1:25" ht="24.75" thickBot="1">
      <c r="C15" s="3"/>
      <c r="D15" s="3"/>
      <c r="E15" s="5">
        <f>SUM(E9:E14)</f>
        <v>31958757023722</v>
      </c>
      <c r="F15" s="3"/>
      <c r="G15" s="5">
        <f>SUM(G9:G14)</f>
        <v>35870141733963.297</v>
      </c>
      <c r="H15" s="3"/>
      <c r="I15" s="3"/>
      <c r="J15" s="3"/>
      <c r="K15" s="5">
        <f>SUM(K9:K14)</f>
        <v>1353447817327</v>
      </c>
      <c r="L15" s="3"/>
      <c r="M15" s="3"/>
      <c r="N15" s="3"/>
      <c r="O15" s="5">
        <f>SUM(O9:O14)</f>
        <v>3974490000</v>
      </c>
      <c r="P15" s="3"/>
      <c r="Q15" s="3"/>
      <c r="R15" s="3"/>
      <c r="S15" s="3"/>
      <c r="T15" s="3"/>
      <c r="U15" s="5">
        <f>SUM(U9:U14)</f>
        <v>33307894332624</v>
      </c>
      <c r="V15" s="3"/>
      <c r="W15" s="5">
        <f>SUM(W9:W14)</f>
        <v>36588487835268.102</v>
      </c>
      <c r="X15" s="3"/>
      <c r="Y15" s="7">
        <f>SUM(Y9:Y14)</f>
        <v>0.99496860943091747</v>
      </c>
    </row>
    <row r="16" spans="1:25" ht="24.75" thickTop="1"/>
    <row r="17" spans="25:25">
      <c r="Y17" s="2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U16"/>
  <sheetViews>
    <sheetView rightToLeft="1" workbookViewId="0">
      <selection activeCell="G16" sqref="G16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21" ht="24.7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21" ht="24.7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6" spans="1:21" ht="24.75">
      <c r="A6" s="11" t="s">
        <v>24</v>
      </c>
      <c r="C6" s="12" t="s">
        <v>25</v>
      </c>
      <c r="D6" s="12" t="s">
        <v>25</v>
      </c>
      <c r="E6" s="12" t="s">
        <v>25</v>
      </c>
      <c r="F6" s="12" t="s">
        <v>25</v>
      </c>
      <c r="G6" s="12" t="s">
        <v>25</v>
      </c>
      <c r="H6" s="12" t="s">
        <v>25</v>
      </c>
      <c r="I6" s="12" t="s">
        <v>25</v>
      </c>
      <c r="K6" s="12" t="s">
        <v>4</v>
      </c>
      <c r="M6" s="12" t="s">
        <v>5</v>
      </c>
      <c r="N6" s="12" t="s">
        <v>5</v>
      </c>
      <c r="O6" s="12" t="s">
        <v>5</v>
      </c>
      <c r="Q6" s="12" t="s">
        <v>6</v>
      </c>
      <c r="R6" s="12" t="s">
        <v>6</v>
      </c>
      <c r="S6" s="12" t="s">
        <v>6</v>
      </c>
    </row>
    <row r="7" spans="1:21" ht="24.75">
      <c r="A7" s="12" t="s">
        <v>24</v>
      </c>
      <c r="C7" s="12" t="s">
        <v>26</v>
      </c>
      <c r="E7" s="12" t="s">
        <v>27</v>
      </c>
      <c r="G7" s="12" t="s">
        <v>28</v>
      </c>
      <c r="I7" s="12" t="s">
        <v>22</v>
      </c>
      <c r="K7" s="12" t="s">
        <v>29</v>
      </c>
      <c r="M7" s="12" t="s">
        <v>30</v>
      </c>
      <c r="O7" s="12" t="s">
        <v>31</v>
      </c>
      <c r="Q7" s="12" t="s">
        <v>29</v>
      </c>
      <c r="S7" s="12" t="s">
        <v>23</v>
      </c>
    </row>
    <row r="8" spans="1:21">
      <c r="A8" s="1" t="s">
        <v>32</v>
      </c>
      <c r="C8" s="3" t="s">
        <v>33</v>
      </c>
      <c r="D8" s="3"/>
      <c r="E8" s="3" t="s">
        <v>34</v>
      </c>
      <c r="F8" s="3"/>
      <c r="G8" s="3" t="s">
        <v>35</v>
      </c>
      <c r="H8" s="3"/>
      <c r="I8" s="4">
        <v>5</v>
      </c>
      <c r="J8" s="3"/>
      <c r="K8" s="4">
        <v>446855</v>
      </c>
      <c r="L8" s="3"/>
      <c r="M8" s="4">
        <v>0</v>
      </c>
      <c r="N8" s="3"/>
      <c r="O8" s="4">
        <v>0</v>
      </c>
      <c r="P8" s="3"/>
      <c r="Q8" s="4">
        <v>446855</v>
      </c>
      <c r="R8" s="3"/>
      <c r="S8" s="6">
        <v>1.2151546135740834E-8</v>
      </c>
      <c r="T8" s="3"/>
      <c r="U8" s="3"/>
    </row>
    <row r="9" spans="1:21">
      <c r="A9" s="1" t="s">
        <v>32</v>
      </c>
      <c r="C9" s="3" t="s">
        <v>36</v>
      </c>
      <c r="D9" s="3"/>
      <c r="E9" s="3" t="s">
        <v>34</v>
      </c>
      <c r="F9" s="3"/>
      <c r="G9" s="3" t="s">
        <v>37</v>
      </c>
      <c r="H9" s="3"/>
      <c r="I9" s="4">
        <v>5</v>
      </c>
      <c r="J9" s="3"/>
      <c r="K9" s="4">
        <v>8291131419</v>
      </c>
      <c r="L9" s="3"/>
      <c r="M9" s="4">
        <v>4191280850</v>
      </c>
      <c r="N9" s="3"/>
      <c r="O9" s="4">
        <v>49053174</v>
      </c>
      <c r="P9" s="3"/>
      <c r="Q9" s="4">
        <v>12433359095</v>
      </c>
      <c r="R9" s="3"/>
      <c r="S9" s="6">
        <v>3.3810640289383675E-4</v>
      </c>
      <c r="T9" s="3"/>
      <c r="U9" s="3"/>
    </row>
    <row r="10" spans="1:21">
      <c r="A10" s="1" t="s">
        <v>38</v>
      </c>
      <c r="C10" s="3" t="s">
        <v>39</v>
      </c>
      <c r="D10" s="3"/>
      <c r="E10" s="3" t="s">
        <v>34</v>
      </c>
      <c r="F10" s="3"/>
      <c r="G10" s="3" t="s">
        <v>40</v>
      </c>
      <c r="H10" s="3"/>
      <c r="I10" s="4">
        <v>5</v>
      </c>
      <c r="J10" s="3"/>
      <c r="K10" s="4">
        <v>10516251</v>
      </c>
      <c r="L10" s="3"/>
      <c r="M10" s="4">
        <v>44469</v>
      </c>
      <c r="N10" s="3"/>
      <c r="O10" s="4">
        <v>518400</v>
      </c>
      <c r="P10" s="3"/>
      <c r="Q10" s="4">
        <v>10042320</v>
      </c>
      <c r="R10" s="3"/>
      <c r="S10" s="6">
        <v>2.7308570965944857E-7</v>
      </c>
      <c r="T10" s="3"/>
      <c r="U10" s="3"/>
    </row>
    <row r="11" spans="1:21">
      <c r="A11" s="1" t="s">
        <v>41</v>
      </c>
      <c r="C11" s="3" t="s">
        <v>42</v>
      </c>
      <c r="D11" s="3"/>
      <c r="E11" s="3" t="s">
        <v>34</v>
      </c>
      <c r="F11" s="3"/>
      <c r="G11" s="3" t="s">
        <v>43</v>
      </c>
      <c r="H11" s="3"/>
      <c r="I11" s="4">
        <v>5</v>
      </c>
      <c r="J11" s="3"/>
      <c r="K11" s="4">
        <v>22422036447</v>
      </c>
      <c r="L11" s="3"/>
      <c r="M11" s="4">
        <v>1414361880000</v>
      </c>
      <c r="N11" s="3"/>
      <c r="O11" s="4">
        <v>1392005833703</v>
      </c>
      <c r="P11" s="3"/>
      <c r="Q11" s="4">
        <v>44778082744</v>
      </c>
      <c r="R11" s="3"/>
      <c r="S11" s="6">
        <v>1.2176722613235537E-3</v>
      </c>
      <c r="T11" s="3"/>
      <c r="U11" s="3"/>
    </row>
    <row r="12" spans="1:21" ht="24.75" thickBot="1">
      <c r="C12" s="3"/>
      <c r="D12" s="3"/>
      <c r="E12" s="3"/>
      <c r="F12" s="3"/>
      <c r="G12" s="3"/>
      <c r="H12" s="3"/>
      <c r="I12" s="3"/>
      <c r="J12" s="3"/>
      <c r="K12" s="5">
        <f>SUM(K8:K11)</f>
        <v>30724130972</v>
      </c>
      <c r="L12" s="3"/>
      <c r="M12" s="5">
        <f>SUM(M8:M11)</f>
        <v>1418553205319</v>
      </c>
      <c r="N12" s="3"/>
      <c r="O12" s="5">
        <f>SUM(O8:O11)</f>
        <v>1392055405277</v>
      </c>
      <c r="P12" s="3"/>
      <c r="Q12" s="5">
        <f>SUM(Q8:Q11)</f>
        <v>57221931014</v>
      </c>
      <c r="R12" s="3"/>
      <c r="S12" s="7">
        <f>SUM(S8:S11)</f>
        <v>1.5560639014731855E-3</v>
      </c>
      <c r="T12" s="3"/>
      <c r="U12" s="3"/>
    </row>
    <row r="13" spans="1:21" ht="24.75" thickTop="1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ignoredErrors>
    <ignoredError sqref="C8:C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1"/>
  <sheetViews>
    <sheetView rightToLeft="1" workbookViewId="0">
      <selection activeCell="E18" sqref="A18:E18"/>
    </sheetView>
  </sheetViews>
  <sheetFormatPr defaultRowHeight="24"/>
  <cols>
    <col min="1" max="1" width="26.28515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1.8554687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4.75">
      <c r="A3" s="11" t="s">
        <v>44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24.7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6" spans="1:19" ht="24.75">
      <c r="A6" s="12" t="s">
        <v>45</v>
      </c>
      <c r="B6" s="12" t="s">
        <v>45</v>
      </c>
      <c r="C6" s="12" t="s">
        <v>45</v>
      </c>
      <c r="D6" s="12" t="s">
        <v>45</v>
      </c>
      <c r="E6" s="12" t="s">
        <v>45</v>
      </c>
      <c r="F6" s="12" t="s">
        <v>45</v>
      </c>
      <c r="G6" s="12" t="s">
        <v>45</v>
      </c>
      <c r="I6" s="12" t="s">
        <v>46</v>
      </c>
      <c r="J6" s="12" t="s">
        <v>46</v>
      </c>
      <c r="K6" s="12" t="s">
        <v>46</v>
      </c>
      <c r="L6" s="12" t="s">
        <v>46</v>
      </c>
      <c r="M6" s="12" t="s">
        <v>46</v>
      </c>
      <c r="O6" s="12" t="s">
        <v>47</v>
      </c>
      <c r="P6" s="12" t="s">
        <v>47</v>
      </c>
      <c r="Q6" s="12" t="s">
        <v>47</v>
      </c>
      <c r="R6" s="12" t="s">
        <v>47</v>
      </c>
      <c r="S6" s="12" t="s">
        <v>47</v>
      </c>
    </row>
    <row r="7" spans="1:19" ht="24.75">
      <c r="A7" s="12" t="s">
        <v>48</v>
      </c>
      <c r="C7" s="12" t="s">
        <v>49</v>
      </c>
      <c r="E7" s="12" t="s">
        <v>21</v>
      </c>
      <c r="G7" s="12" t="s">
        <v>22</v>
      </c>
      <c r="I7" s="12" t="s">
        <v>50</v>
      </c>
      <c r="K7" s="12" t="s">
        <v>51</v>
      </c>
      <c r="M7" s="12" t="s">
        <v>52</v>
      </c>
      <c r="O7" s="12" t="s">
        <v>50</v>
      </c>
      <c r="Q7" s="12" t="s">
        <v>51</v>
      </c>
      <c r="S7" s="12" t="s">
        <v>52</v>
      </c>
    </row>
    <row r="8" spans="1:19">
      <c r="A8" s="1" t="s">
        <v>32</v>
      </c>
      <c r="C8" s="4">
        <v>1</v>
      </c>
      <c r="D8" s="3"/>
      <c r="E8" s="3" t="s">
        <v>68</v>
      </c>
      <c r="F8" s="3"/>
      <c r="G8" s="4">
        <v>5</v>
      </c>
      <c r="H8" s="3"/>
      <c r="I8" s="4">
        <v>35208914</v>
      </c>
      <c r="J8" s="3"/>
      <c r="K8" s="4">
        <v>0</v>
      </c>
      <c r="L8" s="3"/>
      <c r="M8" s="4">
        <v>35208914</v>
      </c>
      <c r="N8" s="3"/>
      <c r="O8" s="4">
        <v>35208914</v>
      </c>
      <c r="P8" s="3"/>
      <c r="Q8" s="4">
        <v>0</v>
      </c>
      <c r="R8" s="3"/>
      <c r="S8" s="4">
        <v>35208914</v>
      </c>
    </row>
    <row r="9" spans="1:19">
      <c r="A9" s="1" t="s">
        <v>38</v>
      </c>
      <c r="C9" s="4">
        <v>17</v>
      </c>
      <c r="D9" s="3"/>
      <c r="E9" s="3" t="s">
        <v>68</v>
      </c>
      <c r="F9" s="3"/>
      <c r="G9" s="4">
        <v>5</v>
      </c>
      <c r="H9" s="3"/>
      <c r="I9" s="4">
        <v>44469</v>
      </c>
      <c r="J9" s="3"/>
      <c r="K9" s="4">
        <v>0</v>
      </c>
      <c r="L9" s="3"/>
      <c r="M9" s="4">
        <v>44469</v>
      </c>
      <c r="N9" s="3"/>
      <c r="O9" s="4">
        <v>44469</v>
      </c>
      <c r="P9" s="3"/>
      <c r="Q9" s="4">
        <v>0</v>
      </c>
      <c r="R9" s="3"/>
      <c r="S9" s="4">
        <v>44469</v>
      </c>
    </row>
    <row r="10" spans="1:19" ht="24.75" thickBot="1">
      <c r="C10" s="3"/>
      <c r="D10" s="3"/>
      <c r="E10" s="3"/>
      <c r="F10" s="3"/>
      <c r="G10" s="3"/>
      <c r="H10" s="3"/>
      <c r="I10" s="5">
        <f>SUM(I8:I9)</f>
        <v>35253383</v>
      </c>
      <c r="J10" s="3"/>
      <c r="K10" s="5">
        <f>SUM(K8:K9)</f>
        <v>0</v>
      </c>
      <c r="L10" s="3"/>
      <c r="M10" s="5">
        <f>SUM(M8:M9)</f>
        <v>35253383</v>
      </c>
      <c r="N10" s="3"/>
      <c r="O10" s="5">
        <f>SUM(O8:O9)</f>
        <v>35253383</v>
      </c>
      <c r="P10" s="3"/>
      <c r="Q10" s="5">
        <f>SUM(Q8:Q9)</f>
        <v>0</v>
      </c>
      <c r="R10" s="3"/>
      <c r="S10" s="5">
        <f>SUM(S8:S9)</f>
        <v>35253383</v>
      </c>
    </row>
    <row r="11" spans="1:19" ht="24.75" thickTop="1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22"/>
  <sheetViews>
    <sheetView rightToLeft="1" topLeftCell="A10" workbookViewId="0">
      <selection activeCell="I30" sqref="I30"/>
    </sheetView>
  </sheetViews>
  <sheetFormatPr defaultRowHeight="24"/>
  <cols>
    <col min="1" max="1" width="4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9" ht="24.7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9" ht="24.75">
      <c r="A3" s="11" t="s">
        <v>44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9" ht="24.7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6" spans="1:19" ht="24.75">
      <c r="A6" s="11" t="s">
        <v>3</v>
      </c>
      <c r="C6" s="12" t="s">
        <v>46</v>
      </c>
      <c r="D6" s="12" t="s">
        <v>46</v>
      </c>
      <c r="E6" s="12" t="s">
        <v>46</v>
      </c>
      <c r="F6" s="12" t="s">
        <v>46</v>
      </c>
      <c r="G6" s="12" t="s">
        <v>46</v>
      </c>
      <c r="H6" s="12" t="s">
        <v>46</v>
      </c>
      <c r="I6" s="12" t="s">
        <v>46</v>
      </c>
      <c r="K6" s="12" t="s">
        <v>47</v>
      </c>
      <c r="L6" s="12" t="s">
        <v>47</v>
      </c>
      <c r="M6" s="12" t="s">
        <v>47</v>
      </c>
      <c r="N6" s="12" t="s">
        <v>47</v>
      </c>
      <c r="O6" s="12" t="s">
        <v>47</v>
      </c>
      <c r="P6" s="12" t="s">
        <v>47</v>
      </c>
      <c r="Q6" s="12" t="s">
        <v>47</v>
      </c>
    </row>
    <row r="7" spans="1:19" ht="24.75">
      <c r="A7" s="12" t="s">
        <v>3</v>
      </c>
      <c r="C7" s="12" t="s">
        <v>7</v>
      </c>
      <c r="E7" s="12" t="s">
        <v>53</v>
      </c>
      <c r="G7" s="12" t="s">
        <v>54</v>
      </c>
      <c r="I7" s="12" t="s">
        <v>55</v>
      </c>
      <c r="K7" s="12" t="s">
        <v>7</v>
      </c>
      <c r="M7" s="12" t="s">
        <v>53</v>
      </c>
      <c r="O7" s="12" t="s">
        <v>54</v>
      </c>
      <c r="Q7" s="12" t="s">
        <v>55</v>
      </c>
    </row>
    <row r="8" spans="1:19">
      <c r="A8" s="1" t="s">
        <v>16</v>
      </c>
      <c r="C8" s="8">
        <v>743600</v>
      </c>
      <c r="D8" s="8"/>
      <c r="E8" s="8">
        <v>2031203817500</v>
      </c>
      <c r="F8" s="8"/>
      <c r="G8" s="8">
        <v>2079140100267</v>
      </c>
      <c r="H8" s="8"/>
      <c r="I8" s="8">
        <f>E8-G8</f>
        <v>-47936282767</v>
      </c>
      <c r="J8" s="8"/>
      <c r="K8" s="8">
        <v>743600</v>
      </c>
      <c r="L8" s="8"/>
      <c r="M8" s="8">
        <v>2031203817500</v>
      </c>
      <c r="N8" s="8"/>
      <c r="O8" s="8">
        <v>2079140100267</v>
      </c>
      <c r="P8" s="8"/>
      <c r="Q8" s="8">
        <f>M8-O8</f>
        <v>-47936282767</v>
      </c>
      <c r="R8" s="8"/>
      <c r="S8" s="8"/>
    </row>
    <row r="9" spans="1:19">
      <c r="A9" s="1" t="s">
        <v>17</v>
      </c>
      <c r="C9" s="8">
        <v>4918800</v>
      </c>
      <c r="D9" s="8"/>
      <c r="E9" s="8">
        <v>13421358985348</v>
      </c>
      <c r="F9" s="8"/>
      <c r="G9" s="8">
        <v>13775074806000</v>
      </c>
      <c r="H9" s="8"/>
      <c r="I9" s="8">
        <f t="shared" ref="I9:I13" si="0">E9-G9</f>
        <v>-353715820652</v>
      </c>
      <c r="J9" s="8"/>
      <c r="K9" s="8">
        <v>4918800</v>
      </c>
      <c r="L9" s="8"/>
      <c r="M9" s="8">
        <v>13421358985348</v>
      </c>
      <c r="N9" s="8"/>
      <c r="O9" s="8">
        <v>13775074806000</v>
      </c>
      <c r="P9" s="8"/>
      <c r="Q9" s="8">
        <f t="shared" ref="Q9:Q13" si="1">M9-O9</f>
        <v>-353715820652</v>
      </c>
      <c r="R9" s="8"/>
      <c r="S9" s="8"/>
    </row>
    <row r="10" spans="1:19">
      <c r="A10" s="1" t="s">
        <v>15</v>
      </c>
      <c r="C10" s="8">
        <v>1148100</v>
      </c>
      <c r="D10" s="8"/>
      <c r="E10" s="8">
        <v>3136128433125</v>
      </c>
      <c r="F10" s="8"/>
      <c r="G10" s="8">
        <v>3205941678879</v>
      </c>
      <c r="H10" s="8"/>
      <c r="I10" s="8">
        <f t="shared" si="0"/>
        <v>-69813245754</v>
      </c>
      <c r="J10" s="8"/>
      <c r="K10" s="8">
        <v>1148100</v>
      </c>
      <c r="L10" s="8"/>
      <c r="M10" s="8">
        <v>3136128433125</v>
      </c>
      <c r="N10" s="8"/>
      <c r="O10" s="8">
        <v>3205941678879</v>
      </c>
      <c r="P10" s="8"/>
      <c r="Q10" s="8">
        <f t="shared" si="1"/>
        <v>-69813245754</v>
      </c>
      <c r="R10" s="8"/>
      <c r="S10" s="8"/>
    </row>
    <row r="11" spans="1:19">
      <c r="A11" s="1" t="s">
        <v>18</v>
      </c>
      <c r="C11" s="8">
        <v>1274200</v>
      </c>
      <c r="D11" s="8"/>
      <c r="E11" s="8">
        <v>3480580828750</v>
      </c>
      <c r="F11" s="8"/>
      <c r="G11" s="8">
        <v>3550175597115</v>
      </c>
      <c r="H11" s="8"/>
      <c r="I11" s="8">
        <f t="shared" si="0"/>
        <v>-69594768365</v>
      </c>
      <c r="J11" s="8"/>
      <c r="K11" s="8">
        <v>1274200</v>
      </c>
      <c r="L11" s="8"/>
      <c r="M11" s="8">
        <v>3480580828750</v>
      </c>
      <c r="N11" s="8"/>
      <c r="O11" s="8">
        <v>3550175597115</v>
      </c>
      <c r="P11" s="8"/>
      <c r="Q11" s="8">
        <f t="shared" si="1"/>
        <v>-69594768365</v>
      </c>
      <c r="R11" s="8"/>
      <c r="S11" s="8"/>
    </row>
    <row r="12" spans="1:19">
      <c r="A12" s="1" t="s">
        <v>19</v>
      </c>
      <c r="C12" s="8">
        <v>1219500</v>
      </c>
      <c r="D12" s="8"/>
      <c r="E12" s="8">
        <v>3328776102150</v>
      </c>
      <c r="F12" s="8"/>
      <c r="G12" s="8">
        <v>3391889918385</v>
      </c>
      <c r="H12" s="8"/>
      <c r="I12" s="8">
        <f t="shared" si="0"/>
        <v>-63113816235</v>
      </c>
      <c r="J12" s="8"/>
      <c r="K12" s="8">
        <v>1219500</v>
      </c>
      <c r="L12" s="8"/>
      <c r="M12" s="8">
        <v>3328776102150</v>
      </c>
      <c r="N12" s="8"/>
      <c r="O12" s="8">
        <v>3391889918385</v>
      </c>
      <c r="P12" s="8"/>
      <c r="Q12" s="8">
        <f t="shared" si="1"/>
        <v>-63113816235</v>
      </c>
      <c r="R12" s="8"/>
      <c r="S12" s="8"/>
    </row>
    <row r="13" spans="1:19">
      <c r="A13" s="1" t="s">
        <v>20</v>
      </c>
      <c r="C13" s="8">
        <v>3671780</v>
      </c>
      <c r="D13" s="8"/>
      <c r="E13" s="8">
        <v>11190439668394</v>
      </c>
      <c r="F13" s="8"/>
      <c r="G13" s="8">
        <v>11217426451966</v>
      </c>
      <c r="H13" s="8"/>
      <c r="I13" s="8">
        <f t="shared" si="0"/>
        <v>-26986783572</v>
      </c>
      <c r="J13" s="8"/>
      <c r="K13" s="8">
        <v>3671780</v>
      </c>
      <c r="L13" s="8"/>
      <c r="M13" s="8">
        <v>11190439668394</v>
      </c>
      <c r="N13" s="8"/>
      <c r="O13" s="8">
        <v>11217426451966</v>
      </c>
      <c r="P13" s="8"/>
      <c r="Q13" s="8">
        <f t="shared" si="1"/>
        <v>-26986783572</v>
      </c>
      <c r="R13" s="8"/>
      <c r="S13" s="8"/>
    </row>
    <row r="14" spans="1:19">
      <c r="A14" s="1" t="s">
        <v>69</v>
      </c>
      <c r="C14" s="8">
        <v>0</v>
      </c>
      <c r="D14" s="8"/>
      <c r="E14" s="8">
        <v>0</v>
      </c>
      <c r="F14" s="8"/>
      <c r="G14" s="8">
        <v>0</v>
      </c>
      <c r="H14" s="8"/>
      <c r="I14" s="8">
        <v>91266168</v>
      </c>
      <c r="J14" s="8"/>
      <c r="K14" s="8">
        <v>0</v>
      </c>
      <c r="L14" s="8"/>
      <c r="M14" s="8">
        <v>0</v>
      </c>
      <c r="N14" s="8"/>
      <c r="O14" s="8">
        <v>0</v>
      </c>
      <c r="P14" s="8"/>
      <c r="Q14" s="8">
        <v>91266168</v>
      </c>
      <c r="R14" s="8"/>
    </row>
    <row r="15" spans="1:19">
      <c r="A15" s="1" t="s">
        <v>70</v>
      </c>
      <c r="C15" s="8">
        <v>0</v>
      </c>
      <c r="D15" s="8"/>
      <c r="E15" s="8">
        <v>0</v>
      </c>
      <c r="F15" s="8"/>
      <c r="G15" s="8">
        <v>0</v>
      </c>
      <c r="H15" s="8"/>
      <c r="I15" s="8">
        <v>28862800</v>
      </c>
      <c r="J15" s="8"/>
      <c r="K15" s="8">
        <v>0</v>
      </c>
      <c r="L15" s="8"/>
      <c r="M15" s="8">
        <v>0</v>
      </c>
      <c r="N15" s="8"/>
      <c r="O15" s="8">
        <v>0</v>
      </c>
      <c r="P15" s="8"/>
      <c r="Q15" s="8">
        <v>28862800</v>
      </c>
      <c r="R15" s="8"/>
    </row>
    <row r="16" spans="1:19">
      <c r="A16" s="1" t="s">
        <v>71</v>
      </c>
      <c r="C16" s="8">
        <v>0</v>
      </c>
      <c r="D16" s="8"/>
      <c r="E16" s="8">
        <v>0</v>
      </c>
      <c r="F16" s="8"/>
      <c r="G16" s="8">
        <v>0</v>
      </c>
      <c r="H16" s="8"/>
      <c r="I16" s="8">
        <v>17964080</v>
      </c>
      <c r="J16" s="8"/>
      <c r="K16" s="8">
        <v>0</v>
      </c>
      <c r="L16" s="8"/>
      <c r="M16" s="8">
        <v>0</v>
      </c>
      <c r="N16" s="8"/>
      <c r="O16" s="8">
        <v>0</v>
      </c>
      <c r="P16" s="8"/>
      <c r="Q16" s="8">
        <v>17964080</v>
      </c>
      <c r="R16" s="8"/>
    </row>
    <row r="17" spans="3:19" ht="24.75" thickBot="1">
      <c r="C17" s="8"/>
      <c r="D17" s="8"/>
      <c r="E17" s="9">
        <f>SUM(E8:E16)</f>
        <v>36588487835267</v>
      </c>
      <c r="F17" s="8"/>
      <c r="G17" s="9">
        <f>SUM(G8:G16)</f>
        <v>37219648552612</v>
      </c>
      <c r="H17" s="8"/>
      <c r="I17" s="9">
        <f>SUM(I8:I16)</f>
        <v>-631022624297</v>
      </c>
      <c r="J17" s="8"/>
      <c r="K17" s="8"/>
      <c r="L17" s="8"/>
      <c r="M17" s="9">
        <f>SUM(M8:M16)</f>
        <v>36588487835267</v>
      </c>
      <c r="N17" s="8"/>
      <c r="O17" s="9">
        <f>SUM(O8:O16)</f>
        <v>37219648552612</v>
      </c>
      <c r="P17" s="8"/>
      <c r="Q17" s="9">
        <f>SUM(Q8:Q16)</f>
        <v>-631022624297</v>
      </c>
      <c r="R17" s="8"/>
      <c r="S17" s="8"/>
    </row>
    <row r="18" spans="3:19" ht="24.75" thickTop="1"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3:19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3:19"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3:19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3:19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ignoredErrors>
    <ignoredError sqref="N17 F1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0"/>
  <sheetViews>
    <sheetView rightToLeft="1" workbookViewId="0">
      <selection activeCell="E10" sqref="E10"/>
    </sheetView>
  </sheetViews>
  <sheetFormatPr defaultRowHeight="24"/>
  <cols>
    <col min="1" max="1" width="12.140625" style="1" bestFit="1" customWidth="1"/>
    <col min="2" max="2" width="1" style="1" customWidth="1"/>
    <col min="3" max="3" width="6.4257812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4.5703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6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4.57031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24.75">
      <c r="A3" s="11" t="s">
        <v>44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4.7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6" spans="1:17" ht="24.75">
      <c r="A6" s="11" t="s">
        <v>3</v>
      </c>
      <c r="C6" s="12" t="s">
        <v>46</v>
      </c>
      <c r="D6" s="12" t="s">
        <v>46</v>
      </c>
      <c r="E6" s="12" t="s">
        <v>46</v>
      </c>
      <c r="F6" s="12" t="s">
        <v>46</v>
      </c>
      <c r="G6" s="12" t="s">
        <v>46</v>
      </c>
      <c r="H6" s="12" t="s">
        <v>46</v>
      </c>
      <c r="I6" s="12" t="s">
        <v>46</v>
      </c>
      <c r="K6" s="12" t="s">
        <v>47</v>
      </c>
      <c r="L6" s="12" t="s">
        <v>47</v>
      </c>
      <c r="M6" s="12" t="s">
        <v>47</v>
      </c>
      <c r="N6" s="12" t="s">
        <v>47</v>
      </c>
      <c r="O6" s="12" t="s">
        <v>47</v>
      </c>
      <c r="P6" s="12" t="s">
        <v>47</v>
      </c>
      <c r="Q6" s="12" t="s">
        <v>47</v>
      </c>
    </row>
    <row r="7" spans="1:17" ht="24.75">
      <c r="A7" s="12" t="s">
        <v>3</v>
      </c>
      <c r="C7" s="12" t="s">
        <v>7</v>
      </c>
      <c r="E7" s="12" t="s">
        <v>53</v>
      </c>
      <c r="G7" s="12" t="s">
        <v>54</v>
      </c>
      <c r="I7" s="12" t="s">
        <v>56</v>
      </c>
      <c r="K7" s="12" t="s">
        <v>7</v>
      </c>
      <c r="M7" s="12" t="s">
        <v>53</v>
      </c>
      <c r="O7" s="12" t="s">
        <v>54</v>
      </c>
      <c r="Q7" s="12" t="s">
        <v>56</v>
      </c>
    </row>
    <row r="8" spans="1:17">
      <c r="A8" s="1" t="s">
        <v>20</v>
      </c>
      <c r="C8" s="4">
        <v>1290</v>
      </c>
      <c r="D8" s="3"/>
      <c r="E8" s="4">
        <v>3974490000</v>
      </c>
      <c r="F8" s="3"/>
      <c r="G8" s="4">
        <v>3940998678</v>
      </c>
      <c r="H8" s="3"/>
      <c r="I8" s="4">
        <f>E8-G8</f>
        <v>33491322</v>
      </c>
      <c r="J8" s="3"/>
      <c r="K8" s="4">
        <v>1290</v>
      </c>
      <c r="L8" s="3"/>
      <c r="M8" s="4">
        <v>3974490000</v>
      </c>
      <c r="N8" s="3"/>
      <c r="O8" s="4">
        <v>3940998678</v>
      </c>
      <c r="P8" s="3"/>
      <c r="Q8" s="4">
        <f>M8-O8</f>
        <v>33491322</v>
      </c>
    </row>
    <row r="9" spans="1:17" ht="24.75" thickBot="1">
      <c r="C9" s="3"/>
      <c r="D9" s="3"/>
      <c r="E9" s="5">
        <f>SUM(E8)</f>
        <v>3974490000</v>
      </c>
      <c r="F9" s="3"/>
      <c r="G9" s="5">
        <f>SUM(G8)</f>
        <v>3940998678</v>
      </c>
      <c r="H9" s="3"/>
      <c r="I9" s="5">
        <f>SUM(I8)</f>
        <v>33491322</v>
      </c>
      <c r="J9" s="3"/>
      <c r="K9" s="3"/>
      <c r="L9" s="3"/>
      <c r="M9" s="5">
        <f>SUM(M8)</f>
        <v>3974490000</v>
      </c>
      <c r="N9" s="3"/>
      <c r="O9" s="5">
        <f>SUM(O8)</f>
        <v>3940998678</v>
      </c>
      <c r="P9" s="3"/>
      <c r="Q9" s="5">
        <f>SUM(Q8)</f>
        <v>33491322</v>
      </c>
    </row>
    <row r="10" spans="1:17" ht="24.75" thickTop="1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X21"/>
  <sheetViews>
    <sheetView rightToLeft="1" workbookViewId="0">
      <selection activeCell="K20" sqref="K20"/>
    </sheetView>
  </sheetViews>
  <sheetFormatPr defaultRowHeight="24"/>
  <cols>
    <col min="1" max="1" width="4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8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18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4" ht="24.7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4" ht="24.75">
      <c r="A3" s="11" t="s">
        <v>44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4" ht="24.7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6" spans="1:24" ht="24.75">
      <c r="A6" s="11" t="s">
        <v>3</v>
      </c>
      <c r="C6" s="12" t="s">
        <v>46</v>
      </c>
      <c r="D6" s="12" t="s">
        <v>46</v>
      </c>
      <c r="E6" s="12" t="s">
        <v>46</v>
      </c>
      <c r="F6" s="12" t="s">
        <v>46</v>
      </c>
      <c r="G6" s="12" t="s">
        <v>46</v>
      </c>
      <c r="H6" s="12" t="s">
        <v>46</v>
      </c>
      <c r="I6" s="12" t="s">
        <v>46</v>
      </c>
      <c r="J6" s="12" t="s">
        <v>46</v>
      </c>
      <c r="K6" s="12" t="s">
        <v>46</v>
      </c>
      <c r="M6" s="12" t="s">
        <v>47</v>
      </c>
      <c r="N6" s="12" t="s">
        <v>47</v>
      </c>
      <c r="O6" s="12" t="s">
        <v>47</v>
      </c>
      <c r="P6" s="12" t="s">
        <v>47</v>
      </c>
      <c r="Q6" s="12" t="s">
        <v>47</v>
      </c>
      <c r="R6" s="12" t="s">
        <v>47</v>
      </c>
      <c r="S6" s="12" t="s">
        <v>47</v>
      </c>
      <c r="T6" s="12" t="s">
        <v>47</v>
      </c>
      <c r="U6" s="12" t="s">
        <v>47</v>
      </c>
    </row>
    <row r="7" spans="1:24" ht="24.75">
      <c r="A7" s="12" t="s">
        <v>3</v>
      </c>
      <c r="C7" s="12" t="s">
        <v>57</v>
      </c>
      <c r="E7" s="12" t="s">
        <v>58</v>
      </c>
      <c r="G7" s="12" t="s">
        <v>59</v>
      </c>
      <c r="I7" s="12" t="s">
        <v>29</v>
      </c>
      <c r="K7" s="12" t="s">
        <v>60</v>
      </c>
      <c r="M7" s="12" t="s">
        <v>57</v>
      </c>
      <c r="O7" s="12" t="s">
        <v>58</v>
      </c>
      <c r="Q7" s="12" t="s">
        <v>59</v>
      </c>
      <c r="S7" s="12" t="s">
        <v>29</v>
      </c>
      <c r="U7" s="12" t="s">
        <v>60</v>
      </c>
    </row>
    <row r="8" spans="1:24">
      <c r="A8" s="1" t="s">
        <v>20</v>
      </c>
      <c r="C8" s="8">
        <v>0</v>
      </c>
      <c r="D8" s="8"/>
      <c r="E8" s="8">
        <v>-26986783571</v>
      </c>
      <c r="F8" s="8"/>
      <c r="G8" s="8">
        <v>33491322</v>
      </c>
      <c r="H8" s="8"/>
      <c r="I8" s="8">
        <f>C8+E8+G8</f>
        <v>-26953292249</v>
      </c>
      <c r="J8" s="3"/>
      <c r="K8" s="6">
        <f>I8/$I$17</f>
        <v>4.2715937312454315E-2</v>
      </c>
      <c r="L8" s="3"/>
      <c r="M8" s="8">
        <v>0</v>
      </c>
      <c r="N8" s="8"/>
      <c r="O8" s="8">
        <v>-26986783571</v>
      </c>
      <c r="P8" s="8"/>
      <c r="Q8" s="8">
        <v>33491322</v>
      </c>
      <c r="R8" s="8"/>
      <c r="S8" s="8">
        <f>M8+O8+Q8</f>
        <v>-26953292249</v>
      </c>
      <c r="T8" s="3"/>
      <c r="U8" s="6">
        <f>S8/$S$17</f>
        <v>4.2715937312589707E-2</v>
      </c>
      <c r="V8" s="3"/>
      <c r="W8" s="3"/>
      <c r="X8" s="3"/>
    </row>
    <row r="9" spans="1:24">
      <c r="A9" s="1" t="s">
        <v>16</v>
      </c>
      <c r="C9" s="8">
        <v>0</v>
      </c>
      <c r="D9" s="8"/>
      <c r="E9" s="8">
        <v>-47936282767</v>
      </c>
      <c r="F9" s="8"/>
      <c r="G9" s="8">
        <v>0</v>
      </c>
      <c r="H9" s="8"/>
      <c r="I9" s="8">
        <f t="shared" ref="I9:I16" si="0">C9+E9+G9</f>
        <v>-47936282767</v>
      </c>
      <c r="J9" s="3"/>
      <c r="K9" s="6">
        <f t="shared" ref="K9:K16" si="1">I9/$I$17</f>
        <v>7.5970060753644153E-2</v>
      </c>
      <c r="L9" s="3"/>
      <c r="M9" s="8">
        <v>0</v>
      </c>
      <c r="N9" s="8"/>
      <c r="O9" s="8">
        <v>-47936282767</v>
      </c>
      <c r="P9" s="8"/>
      <c r="Q9" s="8">
        <v>0</v>
      </c>
      <c r="R9" s="8"/>
      <c r="S9" s="8">
        <f t="shared" ref="S9:S15" si="2">M9+O9+Q9</f>
        <v>-47936282767</v>
      </c>
      <c r="T9" s="3"/>
      <c r="U9" s="6">
        <f t="shared" ref="U9:U16" si="3">S9/$S$17</f>
        <v>7.5970060753884947E-2</v>
      </c>
      <c r="V9" s="3"/>
      <c r="W9" s="3"/>
      <c r="X9" s="3"/>
    </row>
    <row r="10" spans="1:24">
      <c r="A10" s="1" t="s">
        <v>17</v>
      </c>
      <c r="C10" s="8">
        <v>0</v>
      </c>
      <c r="D10" s="8"/>
      <c r="E10" s="8">
        <v>-353715820651</v>
      </c>
      <c r="F10" s="8"/>
      <c r="G10" s="8">
        <v>0</v>
      </c>
      <c r="H10" s="8"/>
      <c r="I10" s="8">
        <f t="shared" si="0"/>
        <v>-353715820651</v>
      </c>
      <c r="J10" s="3"/>
      <c r="K10" s="6">
        <f t="shared" si="1"/>
        <v>0.56057355375249285</v>
      </c>
      <c r="L10" s="3"/>
      <c r="M10" s="8">
        <v>0</v>
      </c>
      <c r="N10" s="8"/>
      <c r="O10" s="8">
        <v>-353715820651</v>
      </c>
      <c r="P10" s="8"/>
      <c r="Q10" s="8">
        <v>0</v>
      </c>
      <c r="R10" s="8"/>
      <c r="S10" s="8">
        <f t="shared" si="2"/>
        <v>-353715820651</v>
      </c>
      <c r="T10" s="3"/>
      <c r="U10" s="6">
        <f t="shared" si="3"/>
        <v>0.56057355375426965</v>
      </c>
      <c r="V10" s="3"/>
      <c r="W10" s="3"/>
      <c r="X10" s="3"/>
    </row>
    <row r="11" spans="1:24">
      <c r="A11" s="1" t="s">
        <v>15</v>
      </c>
      <c r="C11" s="8">
        <v>0</v>
      </c>
      <c r="D11" s="8"/>
      <c r="E11" s="8">
        <v>-69813245754</v>
      </c>
      <c r="F11" s="8"/>
      <c r="G11" s="8">
        <v>0</v>
      </c>
      <c r="H11" s="8"/>
      <c r="I11" s="8">
        <f t="shared" si="0"/>
        <v>-69813245754</v>
      </c>
      <c r="J11" s="3"/>
      <c r="K11" s="6">
        <f t="shared" si="1"/>
        <v>0.11064096369590888</v>
      </c>
      <c r="L11" s="3"/>
      <c r="M11" s="8">
        <v>0</v>
      </c>
      <c r="N11" s="8"/>
      <c r="O11" s="8">
        <v>-69813245754</v>
      </c>
      <c r="P11" s="8"/>
      <c r="Q11" s="8">
        <v>0</v>
      </c>
      <c r="R11" s="8"/>
      <c r="S11" s="8">
        <f t="shared" si="2"/>
        <v>-69813245754</v>
      </c>
      <c r="T11" s="3"/>
      <c r="U11" s="6">
        <f t="shared" si="3"/>
        <v>0.11064096369625957</v>
      </c>
      <c r="V11" s="3"/>
      <c r="W11" s="3"/>
      <c r="X11" s="3"/>
    </row>
    <row r="12" spans="1:24">
      <c r="A12" s="1" t="s">
        <v>18</v>
      </c>
      <c r="C12" s="8">
        <v>0</v>
      </c>
      <c r="D12" s="8"/>
      <c r="E12" s="8">
        <v>-69594768365</v>
      </c>
      <c r="F12" s="8"/>
      <c r="G12" s="8">
        <v>0</v>
      </c>
      <c r="H12" s="8"/>
      <c r="I12" s="8">
        <f t="shared" si="0"/>
        <v>-69594768365</v>
      </c>
      <c r="J12" s="3"/>
      <c r="K12" s="6">
        <f t="shared" si="1"/>
        <v>0.11029471781371766</v>
      </c>
      <c r="L12" s="3"/>
      <c r="M12" s="8">
        <v>0</v>
      </c>
      <c r="N12" s="8"/>
      <c r="O12" s="8">
        <v>-69594768365</v>
      </c>
      <c r="P12" s="8"/>
      <c r="Q12" s="8">
        <v>0</v>
      </c>
      <c r="R12" s="8"/>
      <c r="S12" s="8">
        <f t="shared" si="2"/>
        <v>-69594768365</v>
      </c>
      <c r="T12" s="3"/>
      <c r="U12" s="6">
        <f t="shared" si="3"/>
        <v>0.11029471781406726</v>
      </c>
      <c r="V12" s="3"/>
      <c r="W12" s="3"/>
      <c r="X12" s="3"/>
    </row>
    <row r="13" spans="1:24">
      <c r="A13" s="1" t="s">
        <v>19</v>
      </c>
      <c r="C13" s="8">
        <v>0</v>
      </c>
      <c r="D13" s="8"/>
      <c r="E13" s="8">
        <v>-63113816235</v>
      </c>
      <c r="F13" s="8"/>
      <c r="G13" s="8">
        <v>0</v>
      </c>
      <c r="H13" s="8"/>
      <c r="I13" s="8">
        <f t="shared" si="0"/>
        <v>-63113816235</v>
      </c>
      <c r="J13" s="3"/>
      <c r="K13" s="6">
        <f t="shared" si="1"/>
        <v>0.10002361837426539</v>
      </c>
      <c r="L13" s="3"/>
      <c r="M13" s="8">
        <v>0</v>
      </c>
      <c r="N13" s="8"/>
      <c r="O13" s="8">
        <v>-63113816235</v>
      </c>
      <c r="P13" s="8"/>
      <c r="Q13" s="8">
        <v>0</v>
      </c>
      <c r="R13" s="8"/>
      <c r="S13" s="8">
        <f t="shared" si="2"/>
        <v>-63113816235</v>
      </c>
      <c r="T13" s="3"/>
      <c r="U13" s="6">
        <f t="shared" si="3"/>
        <v>0.10002361837458243</v>
      </c>
      <c r="V13" s="3"/>
      <c r="W13" s="3"/>
      <c r="X13" s="3"/>
    </row>
    <row r="14" spans="1:24">
      <c r="A14" s="1" t="s">
        <v>69</v>
      </c>
      <c r="C14" s="8">
        <v>0</v>
      </c>
      <c r="D14" s="8"/>
      <c r="E14" s="8">
        <v>91266166</v>
      </c>
      <c r="F14" s="8"/>
      <c r="G14" s="8">
        <v>0</v>
      </c>
      <c r="H14" s="8"/>
      <c r="I14" s="8">
        <f t="shared" si="0"/>
        <v>91266166</v>
      </c>
      <c r="J14" s="3"/>
      <c r="K14" s="6">
        <f t="shared" si="1"/>
        <v>-1.4463983804237083E-4</v>
      </c>
      <c r="L14" s="3"/>
      <c r="M14" s="8">
        <v>0</v>
      </c>
      <c r="N14" s="8"/>
      <c r="O14" s="8">
        <v>91266168</v>
      </c>
      <c r="P14" s="8"/>
      <c r="Q14" s="8">
        <v>0</v>
      </c>
      <c r="R14" s="8"/>
      <c r="S14" s="8">
        <f t="shared" si="2"/>
        <v>91266168</v>
      </c>
      <c r="T14" s="3"/>
      <c r="U14" s="6">
        <f t="shared" si="3"/>
        <v>-1.4463984121245598E-4</v>
      </c>
      <c r="V14" s="3"/>
      <c r="W14" s="3"/>
      <c r="X14" s="3"/>
    </row>
    <row r="15" spans="1:24">
      <c r="A15" s="1" t="s">
        <v>70</v>
      </c>
      <c r="C15" s="8">
        <v>0</v>
      </c>
      <c r="D15" s="8"/>
      <c r="E15" s="8">
        <v>28862800</v>
      </c>
      <c r="F15" s="8"/>
      <c r="G15" s="8">
        <v>0</v>
      </c>
      <c r="H15" s="8"/>
      <c r="I15" s="8">
        <f t="shared" si="0"/>
        <v>28862800</v>
      </c>
      <c r="J15" s="3"/>
      <c r="K15" s="6">
        <f t="shared" si="1"/>
        <v>-4.5742150683193391E-5</v>
      </c>
      <c r="L15" s="3"/>
      <c r="M15" s="8">
        <v>0</v>
      </c>
      <c r="N15" s="8"/>
      <c r="O15" s="8">
        <v>28862800</v>
      </c>
      <c r="P15" s="8"/>
      <c r="Q15" s="8">
        <v>0</v>
      </c>
      <c r="R15" s="8"/>
      <c r="S15" s="8">
        <f t="shared" si="2"/>
        <v>28862800</v>
      </c>
      <c r="T15" s="3"/>
      <c r="U15" s="6">
        <f t="shared" si="3"/>
        <v>-4.5742150683338376E-5</v>
      </c>
      <c r="V15" s="3"/>
      <c r="W15" s="3"/>
      <c r="X15" s="3"/>
    </row>
    <row r="16" spans="1:24">
      <c r="A16" s="1" t="s">
        <v>71</v>
      </c>
      <c r="C16" s="8">
        <v>0</v>
      </c>
      <c r="D16" s="8"/>
      <c r="E16" s="8">
        <v>17964080</v>
      </c>
      <c r="F16" s="8"/>
      <c r="G16" s="8">
        <v>0</v>
      </c>
      <c r="H16" s="8"/>
      <c r="I16" s="8">
        <f t="shared" si="0"/>
        <v>17964080</v>
      </c>
      <c r="J16" s="3"/>
      <c r="K16" s="6">
        <f t="shared" si="1"/>
        <v>-2.8469713757672183E-5</v>
      </c>
      <c r="L16" s="3"/>
      <c r="M16" s="8">
        <v>0</v>
      </c>
      <c r="N16" s="8"/>
      <c r="O16" s="8">
        <v>17964080</v>
      </c>
      <c r="P16" s="8"/>
      <c r="Q16" s="8">
        <v>0</v>
      </c>
      <c r="R16" s="8"/>
      <c r="S16" s="8">
        <f>M16+O16+Q16</f>
        <v>17964080</v>
      </c>
      <c r="T16" s="3"/>
      <c r="U16" s="6">
        <f t="shared" si="3"/>
        <v>-2.8469713757762422E-5</v>
      </c>
      <c r="V16" s="3"/>
      <c r="W16" s="3"/>
      <c r="X16" s="3"/>
    </row>
    <row r="17" spans="3:24" ht="24.75" thickBot="1">
      <c r="C17" s="9">
        <f>SUM(C8:C16)</f>
        <v>0</v>
      </c>
      <c r="D17" s="8"/>
      <c r="E17" s="9">
        <f>SUM(E8:E16)</f>
        <v>-631022624297</v>
      </c>
      <c r="F17" s="8"/>
      <c r="G17" s="9">
        <f>SUM(G8:G16)</f>
        <v>33491322</v>
      </c>
      <c r="H17" s="8"/>
      <c r="I17" s="9">
        <f>SUM(I8:I16)</f>
        <v>-630989132975</v>
      </c>
      <c r="J17" s="3"/>
      <c r="K17" s="10">
        <f>SUM(K8:K16)</f>
        <v>0.99999999999999989</v>
      </c>
      <c r="L17" s="3"/>
      <c r="M17" s="9">
        <f>SUM(M8:M16)</f>
        <v>0</v>
      </c>
      <c r="N17" s="8"/>
      <c r="O17" s="9">
        <f>SUM(O8:O16)</f>
        <v>-631022624295</v>
      </c>
      <c r="P17" s="8"/>
      <c r="Q17" s="9">
        <f>SUM(Q8:Q16)</f>
        <v>33491322</v>
      </c>
      <c r="R17" s="8"/>
      <c r="S17" s="9">
        <f>SUM(S8:S16)</f>
        <v>-630989132973</v>
      </c>
      <c r="T17" s="3"/>
      <c r="U17" s="10">
        <f>SUM(U8:U16)</f>
        <v>1</v>
      </c>
      <c r="V17" s="3"/>
      <c r="W17" s="3"/>
      <c r="X17" s="3"/>
    </row>
    <row r="18" spans="3:24" ht="24.75" thickTop="1">
      <c r="C18" s="8"/>
      <c r="D18" s="8"/>
      <c r="E18" s="8"/>
      <c r="F18" s="8"/>
      <c r="G18" s="8"/>
      <c r="H18" s="8"/>
      <c r="I18" s="8"/>
      <c r="J18" s="3"/>
      <c r="K18" s="3"/>
      <c r="L18" s="3"/>
      <c r="M18" s="8"/>
      <c r="N18" s="8"/>
      <c r="O18" s="8"/>
      <c r="P18" s="8"/>
      <c r="Q18" s="8"/>
      <c r="R18" s="8"/>
      <c r="S18" s="8"/>
      <c r="T18" s="3"/>
      <c r="U18" s="3"/>
      <c r="V18" s="3"/>
      <c r="W18" s="3"/>
      <c r="X18" s="3"/>
    </row>
    <row r="19" spans="3:24">
      <c r="C19" s="8"/>
      <c r="D19" s="8"/>
      <c r="E19" s="8"/>
      <c r="F19" s="8"/>
      <c r="G19" s="8"/>
      <c r="H19" s="8"/>
      <c r="I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3:24">
      <c r="C20" s="8"/>
      <c r="D20" s="8"/>
      <c r="E20" s="8"/>
      <c r="F20" s="8"/>
      <c r="G20" s="8"/>
      <c r="H20" s="8"/>
      <c r="I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3:24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M15"/>
  <sheetViews>
    <sheetView rightToLeft="1" workbookViewId="0">
      <selection activeCell="K8" sqref="K8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3" ht="24.7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3" ht="24.75">
      <c r="A3" s="11" t="s">
        <v>44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3" ht="24.7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6" spans="1:13" ht="24.75">
      <c r="A6" s="12" t="s">
        <v>61</v>
      </c>
      <c r="B6" s="12" t="s">
        <v>61</v>
      </c>
      <c r="C6" s="12" t="s">
        <v>61</v>
      </c>
      <c r="E6" s="12" t="s">
        <v>46</v>
      </c>
      <c r="F6" s="12" t="s">
        <v>46</v>
      </c>
      <c r="G6" s="12" t="s">
        <v>46</v>
      </c>
      <c r="I6" s="12" t="s">
        <v>47</v>
      </c>
      <c r="J6" s="12" t="s">
        <v>47</v>
      </c>
      <c r="K6" s="12" t="s">
        <v>47</v>
      </c>
    </row>
    <row r="7" spans="1:13" ht="24.75">
      <c r="A7" s="12" t="s">
        <v>62</v>
      </c>
      <c r="C7" s="12" t="s">
        <v>26</v>
      </c>
      <c r="E7" s="12" t="s">
        <v>63</v>
      </c>
      <c r="G7" s="12" t="s">
        <v>64</v>
      </c>
      <c r="I7" s="12" t="s">
        <v>63</v>
      </c>
      <c r="K7" s="12" t="s">
        <v>64</v>
      </c>
    </row>
    <row r="8" spans="1:13">
      <c r="A8" s="1" t="s">
        <v>32</v>
      </c>
      <c r="C8" s="3" t="s">
        <v>36</v>
      </c>
      <c r="D8" s="3"/>
      <c r="E8" s="4">
        <v>35208914</v>
      </c>
      <c r="F8" s="3"/>
      <c r="G8" s="6">
        <f>E8/$E$10</f>
        <v>0.99873858914476377</v>
      </c>
      <c r="H8" s="3"/>
      <c r="I8" s="4">
        <v>35208914</v>
      </c>
      <c r="J8" s="3"/>
      <c r="K8" s="6">
        <f>I8/$I$10</f>
        <v>0.99873858914476377</v>
      </c>
      <c r="L8" s="3"/>
      <c r="M8" s="3"/>
    </row>
    <row r="9" spans="1:13">
      <c r="A9" s="1" t="s">
        <v>38</v>
      </c>
      <c r="C9" s="3" t="s">
        <v>39</v>
      </c>
      <c r="D9" s="3"/>
      <c r="E9" s="4">
        <v>44469</v>
      </c>
      <c r="F9" s="3"/>
      <c r="G9" s="6">
        <f>E9/$E$10</f>
        <v>1.2614108552362194E-3</v>
      </c>
      <c r="H9" s="3"/>
      <c r="I9" s="4">
        <v>44469</v>
      </c>
      <c r="J9" s="3"/>
      <c r="K9" s="6">
        <f>I9/$I$10</f>
        <v>1.2614108552362194E-3</v>
      </c>
      <c r="L9" s="3"/>
      <c r="M9" s="3"/>
    </row>
    <row r="10" spans="1:13" ht="24.75" thickBot="1">
      <c r="C10" s="3"/>
      <c r="D10" s="3"/>
      <c r="E10" s="5">
        <f>SUM(E8:E9)</f>
        <v>35253383</v>
      </c>
      <c r="F10" s="3"/>
      <c r="G10" s="10">
        <f>SUM(G8:G9)</f>
        <v>1</v>
      </c>
      <c r="H10" s="3"/>
      <c r="I10" s="5">
        <f>SUM(I8:I9)</f>
        <v>35253383</v>
      </c>
      <c r="J10" s="3"/>
      <c r="K10" s="10">
        <f>SUM(K8:K9)</f>
        <v>1</v>
      </c>
      <c r="L10" s="3"/>
      <c r="M10" s="3"/>
    </row>
    <row r="11" spans="1:13" ht="24.75" thickTop="1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0"/>
  <sheetViews>
    <sheetView rightToLeft="1" workbookViewId="0">
      <selection activeCell="G8" sqref="G7:G8"/>
    </sheetView>
  </sheetViews>
  <sheetFormatPr defaultRowHeight="24"/>
  <cols>
    <col min="1" max="1" width="31.42578125" style="1" bestFit="1" customWidth="1"/>
    <col min="2" max="2" width="1" style="1" customWidth="1"/>
    <col min="3" max="3" width="18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1" t="s">
        <v>0</v>
      </c>
      <c r="B2" s="11"/>
      <c r="C2" s="11"/>
      <c r="D2" s="11"/>
      <c r="E2" s="11"/>
      <c r="F2" s="11"/>
      <c r="G2" s="11"/>
    </row>
    <row r="3" spans="1:7" ht="24.75">
      <c r="A3" s="11" t="s">
        <v>44</v>
      </c>
      <c r="B3" s="11"/>
      <c r="C3" s="11"/>
      <c r="D3" s="11"/>
      <c r="E3" s="11"/>
      <c r="F3" s="11"/>
      <c r="G3" s="11"/>
    </row>
    <row r="4" spans="1:7" ht="24.75">
      <c r="A4" s="11" t="s">
        <v>2</v>
      </c>
      <c r="B4" s="11"/>
      <c r="C4" s="11"/>
      <c r="D4" s="11"/>
      <c r="E4" s="11"/>
      <c r="F4" s="11"/>
      <c r="G4" s="11"/>
    </row>
    <row r="6" spans="1:7" ht="24.75">
      <c r="A6" s="12" t="s">
        <v>48</v>
      </c>
      <c r="C6" s="12" t="s">
        <v>29</v>
      </c>
      <c r="E6" s="12" t="s">
        <v>60</v>
      </c>
      <c r="G6" s="12" t="s">
        <v>13</v>
      </c>
    </row>
    <row r="7" spans="1:7">
      <c r="A7" s="1" t="s">
        <v>65</v>
      </c>
      <c r="C7" s="8">
        <f>'سرمایه‌گذاری در سهام'!I17</f>
        <v>-630989132975</v>
      </c>
      <c r="E7" s="6">
        <f>C7/$C$9</f>
        <v>1.000055873153554</v>
      </c>
      <c r="G7" s="6">
        <v>-1.7158795494056956E-2</v>
      </c>
    </row>
    <row r="8" spans="1:7">
      <c r="A8" s="1" t="s">
        <v>66</v>
      </c>
      <c r="C8" s="8">
        <f>'درآمد سپرده بانکی'!E10</f>
        <v>35253383</v>
      </c>
      <c r="E8" s="6">
        <f>C8/$C$9</f>
        <v>-5.5873153554101683E-5</v>
      </c>
      <c r="G8" s="6">
        <v>9.586624519484881E-7</v>
      </c>
    </row>
    <row r="9" spans="1:7" ht="24.75" thickBot="1">
      <c r="C9" s="9">
        <f>SUM(C7:C8)</f>
        <v>-630953879592</v>
      </c>
      <c r="E9" s="10">
        <f>SUM(E7:E8)</f>
        <v>0.99999999999999989</v>
      </c>
      <c r="G9" s="10">
        <f>SUM(G7:G8)</f>
        <v>-1.7157836831605006E-2</v>
      </c>
    </row>
    <row r="10" spans="1:7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تاییدیه</vt:lpstr>
      <vt:lpstr>سهام</vt:lpstr>
      <vt:lpstr>سپرده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درآمد سپرده بانکی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2023-09-30T07:54:27Z</dcterms:created>
  <dcterms:modified xsi:type="dcterms:W3CDTF">2023-10-02T11:41:43Z</dcterms:modified>
</cp:coreProperties>
</file>