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E988DA3F-5DE7-4BF3-A9E8-688EBF43E601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سرمایه‌گذاری در اوراق بهادار" sheetId="12" r:id="rId8"/>
    <sheet name="درآمد سپرده بانکی" sheetId="13" r:id="rId9"/>
    <sheet name="سایر درآمدها" sheetId="14" r:id="rId10"/>
    <sheet name="جمع درآمدها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1" l="1"/>
  <c r="C23" i="11"/>
  <c r="E23" i="11"/>
  <c r="G9" i="15"/>
  <c r="E7" i="15"/>
  <c r="E9" i="15" s="1"/>
  <c r="C9" i="15"/>
  <c r="Y15" i="1"/>
  <c r="E8" i="15"/>
  <c r="C7" i="15"/>
  <c r="I23" i="11"/>
  <c r="K12" i="13"/>
  <c r="K9" i="13"/>
  <c r="K10" i="13"/>
  <c r="K11" i="13"/>
  <c r="K8" i="13"/>
  <c r="G12" i="13"/>
  <c r="G9" i="13"/>
  <c r="G10" i="13"/>
  <c r="G11" i="13"/>
  <c r="G8" i="13"/>
  <c r="S16" i="11"/>
  <c r="S14" i="11"/>
  <c r="S10" i="11"/>
  <c r="S9" i="11"/>
  <c r="S8" i="11"/>
  <c r="Q23" i="11"/>
  <c r="M23" i="11"/>
  <c r="O23" i="11"/>
  <c r="S17" i="11"/>
  <c r="S18" i="11"/>
  <c r="S19" i="11"/>
  <c r="S20" i="11"/>
  <c r="S21" i="11"/>
  <c r="S22" i="11"/>
  <c r="I18" i="11"/>
  <c r="I19" i="11"/>
  <c r="I20" i="11"/>
  <c r="I21" i="11"/>
  <c r="I22" i="11"/>
  <c r="I17" i="11"/>
  <c r="I20" i="9"/>
  <c r="S11" i="11"/>
  <c r="S12" i="11"/>
  <c r="S13" i="11"/>
  <c r="S15" i="11"/>
  <c r="I9" i="11"/>
  <c r="I10" i="11"/>
  <c r="I11" i="11"/>
  <c r="I12" i="11"/>
  <c r="I13" i="11"/>
  <c r="I14" i="11"/>
  <c r="I15" i="11"/>
  <c r="I16" i="11"/>
  <c r="I8" i="11"/>
  <c r="Q14" i="10"/>
  <c r="Q27" i="10" s="1"/>
  <c r="Q9" i="10"/>
  <c r="Q10" i="10"/>
  <c r="Q11" i="10"/>
  <c r="Q12" i="10"/>
  <c r="Q13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8" i="10"/>
  <c r="M27" i="10"/>
  <c r="O27" i="10"/>
  <c r="I27" i="10"/>
  <c r="G27" i="10"/>
  <c r="E27" i="10"/>
  <c r="M20" i="9"/>
  <c r="E20" i="9"/>
  <c r="G20" i="9"/>
  <c r="O20" i="9"/>
  <c r="Q20" i="9"/>
  <c r="K20" i="11" l="1"/>
  <c r="S23" i="11"/>
  <c r="U20" i="11" s="1"/>
  <c r="I12" i="7"/>
  <c r="K12" i="7"/>
  <c r="M12" i="7"/>
  <c r="O12" i="7"/>
  <c r="Q12" i="7"/>
  <c r="S12" i="7"/>
  <c r="K12" i="6"/>
  <c r="M12" i="6"/>
  <c r="O12" i="6"/>
  <c r="Q12" i="6"/>
  <c r="K15" i="1"/>
  <c r="O15" i="1"/>
  <c r="U15" i="1"/>
  <c r="W15" i="1"/>
  <c r="E9" i="14"/>
  <c r="C9" i="14"/>
  <c r="I12" i="13"/>
  <c r="E12" i="13"/>
  <c r="C19" i="12"/>
  <c r="E19" i="12"/>
  <c r="G19" i="12"/>
  <c r="I19" i="12"/>
  <c r="K19" i="12"/>
  <c r="M19" i="12"/>
  <c r="O19" i="12"/>
  <c r="Q19" i="12"/>
  <c r="G15" i="1"/>
  <c r="E15" i="1"/>
  <c r="K19" i="11" l="1"/>
  <c r="K18" i="11"/>
  <c r="K22" i="11"/>
  <c r="K17" i="11"/>
  <c r="K21" i="11"/>
  <c r="U19" i="11"/>
  <c r="U16" i="11"/>
  <c r="U18" i="11"/>
  <c r="U17" i="11"/>
  <c r="U21" i="11"/>
  <c r="U22" i="11"/>
  <c r="U8" i="11"/>
  <c r="U12" i="11"/>
  <c r="U15" i="11"/>
  <c r="U9" i="11"/>
  <c r="U14" i="11"/>
  <c r="U10" i="11"/>
  <c r="U13" i="11"/>
  <c r="U11" i="11"/>
  <c r="K12" i="11"/>
  <c r="K16" i="11"/>
  <c r="K9" i="11"/>
  <c r="K13" i="11"/>
  <c r="K11" i="11"/>
  <c r="K15" i="11"/>
  <c r="K10" i="11"/>
  <c r="K14" i="11"/>
  <c r="K8" i="11"/>
  <c r="S12" i="6"/>
  <c r="K23" i="11" l="1"/>
  <c r="U23" i="11"/>
</calcChain>
</file>

<file path=xl/sharedStrings.xml><?xml version="1.0" encoding="utf-8"?>
<sst xmlns="http://schemas.openxmlformats.org/spreadsheetml/2006/main" count="358" uniqueCount="94">
  <si>
    <t>صندوق سرمایه‌گذاری طلای عیار مفید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</si>
  <si>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</si>
  <si>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</si>
  <si>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</si>
  <si>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</si>
  <si>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</si>
  <si>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</si>
  <si>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</si>
  <si>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</si>
  <si>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</si>
  <si>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</si>
  <si>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</si>
  <si>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</si>
  <si>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</si>
  <si>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</si>
  <si>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</si>
  <si>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</si>
  <si>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</si>
  <si>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</si>
  <si>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</si>
  <si>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گواهی سپرده کالایی شمش طلا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</si>
  <si>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</si>
  <si>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</si>
  <si>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</si>
  <si>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</si>
  <si>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</si>
  <si>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</si>
  <si>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</si>
  <si>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</si>
  <si>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</si>
  <si>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</si>
  <si>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</si>
  <si>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</si>
  <si>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</si>
  <si>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</si>
  <si>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</si>
  <si>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8416668195</t>
  </si>
  <si>
    <t>1397/06/20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</si>
  <si>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</si>
  <si>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</si>
  <si>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</si>
  <si>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</si>
  <si>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</si>
  <si>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</si>
  <si>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</si>
  <si>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</si>
  <si>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</si>
  <si>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</si>
  <si>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</si>
  <si>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</si>
  <si>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</si>
  <si>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</si>
  <si>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</si>
  <si>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بهای فروش</t>
  </si>
  <si>
    <t>ارزش دفتری</t>
  </si>
  <si>
    <t>سود و زیان ناشی از تغییر قیمت</t>
  </si>
  <si>
    <t>سود و زیان ناشی از فروش</t>
  </si>
  <si>
    <t>تمام سکه طرح جدید0111آینده</t>
  </si>
  <si>
    <t>تمام سکه طرح جدید0112سامان</t>
  </si>
  <si>
    <t>تمام سکه طرح جدید 0110 صادرات</t>
  </si>
  <si>
    <t>سلف تمام سکه 001 مرکزی</t>
  </si>
  <si>
    <t>اسنادخزانه-م1بودجه00-030821</t>
  </si>
  <si>
    <t>گام بانک اقتصاد نوین0205</t>
  </si>
  <si>
    <t>اسنادخزانه-م5بودجه99-020218</t>
  </si>
  <si>
    <t>اسنادخزانه-م4بودجه99-011215</t>
  </si>
  <si>
    <t>اسنادخزانه-م3بودجه99-011110</t>
  </si>
  <si>
    <t>اسناد خزانه-م9بودجه00-031101</t>
  </si>
  <si>
    <t>اسنادخزانه-م6بودجه00-030723</t>
  </si>
  <si>
    <t>اسنادخزانه-م5بودجه00-030626</t>
  </si>
  <si>
    <t>اسنادخزانه-م2بودجه00-031024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</si>
  <si>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</si>
  <si>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</si>
  <si>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</si>
  <si>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</si>
  <si>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</si>
  <si>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</si>
  <si>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</si>
  <si>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</si>
  <si>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</si>
  <si>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</si>
  <si>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</si>
  <si>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</si>
  <si>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</si>
  <si>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</si>
  <si>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از ابتدای سال مالی</t>
  </si>
  <si>
    <t>تا پایان ماه</t>
  </si>
  <si>
    <t>1402/05/01</t>
  </si>
  <si>
    <t>-</t>
  </si>
  <si>
    <t>درآمد ناشی از تغییر ارزش دارایی قرارداد آتی شمش طلای خام 995 تحویل 22 خرداد ماه 1402</t>
  </si>
  <si>
    <t>درآمد ناشی از تغییر ارزش دارایی قرارداد آتی شمش طلا تحویل 28 مرداد ماه 1402</t>
  </si>
  <si>
    <t>درآمد ناشی از تغییر ارزش دارایی قرارداد آتی شمش طلا تحویل 17 تیرماه 1402</t>
  </si>
  <si>
    <t>درآمد ناشی از تغییر ارزش دارایی قرارداد آتی شمش طلا تحویل 31 تیرماه 1402</t>
  </si>
  <si>
    <t>درآمد ناشی از تغییر ارزش دارایی قرارداد آتی شمش طلا تحویل 30 آبان ماه 1402</t>
  </si>
  <si>
    <t>درآمد ناشی از تغییر ارزش دارایی قرارداد آتی شمش طلا تحویل 29 شهریور ماه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</si>
</sst>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164" fontId="2" fillId="0" borderId="0" xfId="0" applyNumberFormat="1" applyFont="1"/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495300</xdr:colOff>
          <xdr:row>33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FA4BE35-5272-2C85-FEAA-2C63D7969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E4B1F-9D90-440E-82BB-78F12B391B29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495300</xdr:colOff>
                <xdr:row>33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0" sqref="E10"/>
    </sheetView>
  </sheetViews>
  <sheetFormatPr defaultRowHeight="24"/>
  <cols>
    <col min="1" max="1" width="14.7109375" style="1" bestFit="1" customWidth="1"/>
    <col min="2" max="2" width="1" style="1" customWidth="1"/>
    <col min="3" max="3" width="13.570312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44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46</v>
      </c>
      <c r="D5" s="2"/>
      <c r="E5" s="2" t="s">
        <v>84</v>
      </c>
    </row>
    <row r="6" spans="1:5" ht="24.75">
      <c r="A6" s="19" t="s">
        <v>81</v>
      </c>
      <c r="C6" s="20"/>
      <c r="D6" s="2"/>
      <c r="E6" s="5" t="s">
        <v>85</v>
      </c>
    </row>
    <row r="7" spans="1:5" ht="24.75">
      <c r="A7" s="20" t="s">
        <v>81</v>
      </c>
      <c r="C7" s="20" t="s">
        <v>29</v>
      </c>
      <c r="E7" s="20" t="s">
        <v>29</v>
      </c>
    </row>
    <row r="8" spans="1:5" ht="24.75">
      <c r="A8" s="2" t="s">
        <v>81</v>
      </c>
      <c r="C8" s="6">
        <v>0</v>
      </c>
      <c r="D8" s="4"/>
      <c r="E8" s="6">
        <v>362828</v>
      </c>
    </row>
    <row r="9" spans="1:5" ht="24.75" thickBot="1">
      <c r="C9" s="7">
        <f>SUM(C8:C8)</f>
        <v>0</v>
      </c>
      <c r="D9" s="4"/>
      <c r="E9" s="7">
        <f>SUM(E8:E8)</f>
        <v>362828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E14" sqref="E14"/>
    </sheetView>
  </sheetViews>
  <sheetFormatPr defaultRowHeight="24"/>
  <cols>
    <col min="1" max="1" width="19.710937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9" t="s">
        <v>0</v>
      </c>
      <c r="B2" s="19"/>
      <c r="C2" s="19"/>
      <c r="D2" s="19"/>
      <c r="E2" s="19"/>
      <c r="F2" s="19"/>
      <c r="G2" s="19"/>
    </row>
    <row r="3" spans="1:7" ht="24.75">
      <c r="A3" s="19" t="s">
        <v>44</v>
      </c>
      <c r="B3" s="19"/>
      <c r="C3" s="19"/>
      <c r="D3" s="19"/>
      <c r="E3" s="19"/>
      <c r="F3" s="19"/>
      <c r="G3" s="19"/>
    </row>
    <row r="4" spans="1:7" ht="24.75">
      <c r="A4" s="19" t="s">
        <v>2</v>
      </c>
      <c r="B4" s="19"/>
      <c r="C4" s="19"/>
      <c r="D4" s="19"/>
      <c r="E4" s="19"/>
      <c r="F4" s="19"/>
      <c r="G4" s="19"/>
    </row>
    <row r="6" spans="1:7" ht="24.75">
      <c r="A6" s="20" t="s">
        <v>48</v>
      </c>
      <c r="C6" s="20" t="s">
        <v>29</v>
      </c>
      <c r="E6" s="20" t="s">
        <v>74</v>
      </c>
      <c r="G6" s="20" t="s">
        <v>13</v>
      </c>
    </row>
    <row r="7" spans="1:7">
      <c r="A7" s="1" t="s">
        <v>82</v>
      </c>
      <c r="C7" s="6">
        <f>'سرمایه‌گذاری در سهام'!I23</f>
        <v>628037261013</v>
      </c>
      <c r="E7" s="13">
        <f>C7/$C$9</f>
        <v>0.99993123269028061</v>
      </c>
      <c r="G7" s="13">
        <v>1.7407111811266373E-2</v>
      </c>
    </row>
    <row r="8" spans="1:7">
      <c r="A8" s="1" t="s">
        <v>83</v>
      </c>
      <c r="C8" s="6">
        <v>43191403</v>
      </c>
      <c r="E8" s="13">
        <f>C8/'سرمایه‌گذاری در سهام'!$I$23</f>
        <v>6.8772038987517911E-5</v>
      </c>
      <c r="G8" s="13">
        <v>1.1971225721444946E-6</v>
      </c>
    </row>
    <row r="9" spans="1:7" ht="24.75" thickBot="1">
      <c r="C9" s="7">
        <f>SUM(C7:C8)</f>
        <v>628080452416</v>
      </c>
      <c r="E9" s="18">
        <f>SUM(E7:E8)</f>
        <v>1.0000000047292681</v>
      </c>
      <c r="G9" s="14">
        <f>SUM(G7:G8)</f>
        <v>1.7408308933838518E-2</v>
      </c>
    </row>
    <row r="10" spans="1:7" ht="24.75" thickTop="1">
      <c r="G10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51"/>
  <sheetViews>
    <sheetView rightToLeft="1" tabSelected="1" topLeftCell="A2" workbookViewId="0">
      <selection activeCell="G17" sqref="G17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7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8" width="12.42578125" style="1" bestFit="1" customWidth="1"/>
    <col min="29" max="16384" width="9.140625" style="1"/>
  </cols>
  <sheetData>
    <row r="2" spans="1:28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8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8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8" ht="24.75">
      <c r="A6" s="19" t="s">
        <v>3</v>
      </c>
      <c r="C6" s="20" t="s">
        <v>86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8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8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8">
      <c r="A9" s="1" t="s">
        <v>15</v>
      </c>
      <c r="C9" s="8">
        <v>1124300</v>
      </c>
      <c r="D9" s="8"/>
      <c r="E9" s="8">
        <v>2479517318137</v>
      </c>
      <c r="F9" s="8"/>
      <c r="G9" s="8">
        <v>3043044433750</v>
      </c>
      <c r="H9" s="8"/>
      <c r="I9" s="8">
        <v>19300</v>
      </c>
      <c r="J9" s="8"/>
      <c r="K9" s="8">
        <v>53363132971</v>
      </c>
      <c r="L9" s="8"/>
      <c r="M9" s="8">
        <v>0</v>
      </c>
      <c r="N9" s="8"/>
      <c r="O9" s="8">
        <v>0</v>
      </c>
      <c r="P9" s="8"/>
      <c r="Q9" s="8">
        <v>1143600</v>
      </c>
      <c r="R9" s="8"/>
      <c r="S9" s="8">
        <v>2796000</v>
      </c>
      <c r="T9" s="8"/>
      <c r="U9" s="8">
        <v>2532880451108</v>
      </c>
      <c r="V9" s="8"/>
      <c r="W9" s="8">
        <v>3193508718000</v>
      </c>
      <c r="X9" s="4"/>
      <c r="Y9" s="13">
        <v>8.8513479653764132E-2</v>
      </c>
      <c r="Z9" s="4"/>
      <c r="AA9" s="4"/>
      <c r="AB9" s="4"/>
    </row>
    <row r="10" spans="1:28">
      <c r="A10" s="1" t="s">
        <v>16</v>
      </c>
      <c r="C10" s="8">
        <v>713500</v>
      </c>
      <c r="D10" s="8"/>
      <c r="E10" s="8">
        <v>1980254505390</v>
      </c>
      <c r="F10" s="8"/>
      <c r="G10" s="8">
        <v>1938294100000</v>
      </c>
      <c r="H10" s="8"/>
      <c r="I10" s="8">
        <v>17100</v>
      </c>
      <c r="J10" s="8"/>
      <c r="K10" s="8">
        <v>48428979202</v>
      </c>
      <c r="L10" s="8"/>
      <c r="M10" s="8">
        <v>0</v>
      </c>
      <c r="N10" s="8"/>
      <c r="O10" s="8">
        <v>0</v>
      </c>
      <c r="P10" s="8"/>
      <c r="Q10" s="8">
        <v>730600</v>
      </c>
      <c r="R10" s="8"/>
      <c r="S10" s="8">
        <v>2800000</v>
      </c>
      <c r="T10" s="8"/>
      <c r="U10" s="8">
        <v>2028683484592</v>
      </c>
      <c r="V10" s="8"/>
      <c r="W10" s="8">
        <v>2043122900000</v>
      </c>
      <c r="X10" s="4"/>
      <c r="Y10" s="13">
        <v>5.6628596696785209E-2</v>
      </c>
      <c r="Z10" s="4"/>
      <c r="AA10" s="4"/>
      <c r="AB10" s="4"/>
    </row>
    <row r="11" spans="1:28">
      <c r="A11" s="1" t="s">
        <v>17</v>
      </c>
      <c r="C11" s="8">
        <v>4918800</v>
      </c>
      <c r="D11" s="8"/>
      <c r="E11" s="8">
        <v>9619362480675</v>
      </c>
      <c r="F11" s="8"/>
      <c r="G11" s="8">
        <v>13341287678550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4918800</v>
      </c>
      <c r="R11" s="8"/>
      <c r="S11" s="8">
        <v>2804000</v>
      </c>
      <c r="T11" s="8"/>
      <c r="U11" s="8">
        <v>9619362480675</v>
      </c>
      <c r="V11" s="8"/>
      <c r="W11" s="8">
        <v>13775074806000</v>
      </c>
      <c r="X11" s="4"/>
      <c r="Y11" s="13">
        <v>0.38179942854001625</v>
      </c>
      <c r="Z11" s="4"/>
      <c r="AA11" s="4"/>
      <c r="AB11" s="4"/>
    </row>
    <row r="12" spans="1:28">
      <c r="A12" s="1" t="s">
        <v>18</v>
      </c>
      <c r="C12" s="8">
        <v>1185200</v>
      </c>
      <c r="D12" s="8"/>
      <c r="E12" s="8">
        <v>3090944869833</v>
      </c>
      <c r="F12" s="8"/>
      <c r="G12" s="8">
        <v>3214967608815</v>
      </c>
      <c r="H12" s="8"/>
      <c r="I12" s="8">
        <v>67300</v>
      </c>
      <c r="J12" s="8"/>
      <c r="K12" s="8">
        <v>188200534142</v>
      </c>
      <c r="L12" s="8"/>
      <c r="M12" s="8">
        <v>0</v>
      </c>
      <c r="N12" s="8"/>
      <c r="O12" s="8">
        <v>0</v>
      </c>
      <c r="P12" s="8"/>
      <c r="Q12" s="8">
        <v>1252500</v>
      </c>
      <c r="R12" s="8"/>
      <c r="S12" s="8">
        <v>2790000</v>
      </c>
      <c r="T12" s="8"/>
      <c r="U12" s="8">
        <v>3279145403975</v>
      </c>
      <c r="V12" s="8"/>
      <c r="W12" s="8">
        <v>3490106906250</v>
      </c>
      <c r="X12" s="4"/>
      <c r="Y12" s="13">
        <v>9.6734198624417553E-2</v>
      </c>
      <c r="Z12" s="4"/>
      <c r="AA12" s="4"/>
      <c r="AB12" s="4"/>
    </row>
    <row r="13" spans="1:28">
      <c r="A13" s="1" t="s">
        <v>19</v>
      </c>
      <c r="C13" s="8">
        <v>976500</v>
      </c>
      <c r="D13" s="8"/>
      <c r="E13" s="8">
        <v>2792919531334</v>
      </c>
      <c r="F13" s="8"/>
      <c r="G13" s="8">
        <v>2652662372062.5</v>
      </c>
      <c r="H13" s="8"/>
      <c r="I13" s="8">
        <v>197900</v>
      </c>
      <c r="J13" s="8"/>
      <c r="K13" s="8">
        <v>551945503774</v>
      </c>
      <c r="L13" s="8"/>
      <c r="M13" s="8">
        <v>0</v>
      </c>
      <c r="N13" s="8"/>
      <c r="O13" s="8">
        <v>0</v>
      </c>
      <c r="P13" s="8"/>
      <c r="Q13" s="8">
        <v>1174400</v>
      </c>
      <c r="R13" s="8"/>
      <c r="S13" s="8">
        <v>2785011</v>
      </c>
      <c r="T13" s="8"/>
      <c r="U13" s="8">
        <v>3344865035108</v>
      </c>
      <c r="V13" s="8"/>
      <c r="W13" s="8">
        <v>3266628522252</v>
      </c>
      <c r="X13" s="4"/>
      <c r="Y13" s="13">
        <v>9.05401183378758E-2</v>
      </c>
      <c r="Z13" s="4"/>
      <c r="AA13" s="4"/>
      <c r="AB13" s="4"/>
    </row>
    <row r="14" spans="1:28">
      <c r="A14" s="1" t="s">
        <v>20</v>
      </c>
      <c r="C14" s="8">
        <v>2516771</v>
      </c>
      <c r="D14" s="8"/>
      <c r="E14" s="8">
        <v>8677203321426</v>
      </c>
      <c r="F14" s="8"/>
      <c r="G14" s="8">
        <v>7733050708768</v>
      </c>
      <c r="H14" s="8"/>
      <c r="I14" s="8">
        <v>797620</v>
      </c>
      <c r="J14" s="8"/>
      <c r="K14" s="8">
        <v>2484980182930</v>
      </c>
      <c r="L14" s="8"/>
      <c r="M14" s="8">
        <v>-2480</v>
      </c>
      <c r="N14" s="8"/>
      <c r="O14" s="8">
        <v>7530830000</v>
      </c>
      <c r="P14" s="8"/>
      <c r="Q14" s="8">
        <v>3311911</v>
      </c>
      <c r="R14" s="8"/>
      <c r="S14" s="8">
        <v>3057450</v>
      </c>
      <c r="T14" s="8"/>
      <c r="U14" s="8">
        <v>11153820168264</v>
      </c>
      <c r="V14" s="8"/>
      <c r="W14" s="8">
        <v>10101699881461.301</v>
      </c>
      <c r="X14" s="4"/>
      <c r="Y14" s="13">
        <v>0.27998564772546719</v>
      </c>
      <c r="Z14" s="4"/>
      <c r="AA14" s="4"/>
      <c r="AB14" s="4"/>
    </row>
    <row r="15" spans="1:28" ht="24.75" thickBot="1">
      <c r="C15" s="4"/>
      <c r="D15" s="4"/>
      <c r="E15" s="7">
        <f>SUM(E9:E14)</f>
        <v>28640202026795</v>
      </c>
      <c r="F15" s="4"/>
      <c r="G15" s="7">
        <f>SUM(G9:G14)</f>
        <v>31923306901945.5</v>
      </c>
      <c r="H15" s="4"/>
      <c r="I15" s="4"/>
      <c r="J15" s="4"/>
      <c r="K15" s="7">
        <f>SUM(K9:K14)</f>
        <v>3326918333019</v>
      </c>
      <c r="L15" s="4"/>
      <c r="M15" s="4"/>
      <c r="N15" s="4"/>
      <c r="O15" s="7">
        <f>SUM(O9:O14)</f>
        <v>7530830000</v>
      </c>
      <c r="P15" s="4"/>
      <c r="Q15" s="4"/>
      <c r="R15" s="4"/>
      <c r="S15" s="4"/>
      <c r="T15" s="4"/>
      <c r="U15" s="7">
        <f>SUM(U9:U14)</f>
        <v>31958757023722</v>
      </c>
      <c r="V15" s="4"/>
      <c r="W15" s="7">
        <f>SUM(W9:W14)</f>
        <v>35870141733963.297</v>
      </c>
      <c r="X15" s="4"/>
      <c r="Y15" s="14">
        <f>SUM(Y9:Y14)</f>
        <v>0.99420146957832611</v>
      </c>
      <c r="Z15" s="4"/>
      <c r="AA15" s="4"/>
      <c r="AB15" s="4"/>
    </row>
    <row r="16" spans="1:28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3:28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6"/>
      <c r="Z17" s="4"/>
      <c r="AA17" s="4"/>
      <c r="AB17" s="4"/>
    </row>
    <row r="18" spans="3:28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3:28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3:28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3:28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3:28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3:28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3:28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3:28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3:28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3:28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3:28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3:28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3:28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3:28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3:28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3:28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3:28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3:28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3:28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3:28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3:28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3:28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3:28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3:28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3:28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3:28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3:28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3:28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3:28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3:28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3:28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3:28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3:28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3:28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zoomScaleNormal="100" workbookViewId="0">
      <selection activeCell="K7" sqref="K7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24</v>
      </c>
      <c r="C6" s="20" t="s">
        <v>25</v>
      </c>
      <c r="D6" s="20" t="s">
        <v>25</v>
      </c>
      <c r="E6" s="20" t="s">
        <v>25</v>
      </c>
      <c r="F6" s="20" t="s">
        <v>25</v>
      </c>
      <c r="G6" s="20" t="s">
        <v>25</v>
      </c>
      <c r="H6" s="20" t="s">
        <v>25</v>
      </c>
      <c r="I6" s="20" t="s">
        <v>25</v>
      </c>
      <c r="K6" s="20" t="s">
        <v>86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24</v>
      </c>
      <c r="C7" s="20" t="s">
        <v>26</v>
      </c>
      <c r="E7" s="20" t="s">
        <v>27</v>
      </c>
      <c r="G7" s="20" t="s">
        <v>28</v>
      </c>
      <c r="I7" s="20" t="s">
        <v>22</v>
      </c>
      <c r="K7" s="20" t="s">
        <v>29</v>
      </c>
      <c r="M7" s="20" t="s">
        <v>30</v>
      </c>
      <c r="O7" s="20" t="s">
        <v>31</v>
      </c>
      <c r="Q7" s="20" t="s">
        <v>29</v>
      </c>
      <c r="S7" s="20" t="s">
        <v>23</v>
      </c>
    </row>
    <row r="8" spans="1:19">
      <c r="A8" s="1" t="s">
        <v>32</v>
      </c>
      <c r="C8" s="1" t="s">
        <v>33</v>
      </c>
      <c r="E8" s="1" t="s">
        <v>34</v>
      </c>
      <c r="G8" s="1" t="s">
        <v>35</v>
      </c>
      <c r="I8" s="6">
        <v>5</v>
      </c>
      <c r="J8" s="4"/>
      <c r="K8" s="6">
        <v>723795</v>
      </c>
      <c r="L8" s="4"/>
      <c r="M8" s="6">
        <v>38741842995</v>
      </c>
      <c r="N8" s="4"/>
      <c r="O8" s="6">
        <v>38742119935</v>
      </c>
      <c r="P8" s="4"/>
      <c r="Q8" s="6">
        <v>446855</v>
      </c>
      <c r="R8" s="4"/>
      <c r="S8" s="13">
        <v>1.4544105426683507E-5</v>
      </c>
    </row>
    <row r="9" spans="1:19">
      <c r="A9" s="1" t="s">
        <v>32</v>
      </c>
      <c r="C9" s="1" t="s">
        <v>36</v>
      </c>
      <c r="E9" s="1" t="s">
        <v>34</v>
      </c>
      <c r="G9" s="1" t="s">
        <v>37</v>
      </c>
      <c r="I9" s="6">
        <v>5</v>
      </c>
      <c r="J9" s="4"/>
      <c r="K9" s="6">
        <v>33490704404</v>
      </c>
      <c r="L9" s="4"/>
      <c r="M9" s="6">
        <v>13702594174</v>
      </c>
      <c r="N9" s="4"/>
      <c r="O9" s="6">
        <v>38902167159</v>
      </c>
      <c r="P9" s="4"/>
      <c r="Q9" s="6">
        <v>8291131419</v>
      </c>
      <c r="R9" s="4"/>
      <c r="S9" s="13">
        <v>0.26985731269522334</v>
      </c>
    </row>
    <row r="10" spans="1:19">
      <c r="A10" s="1" t="s">
        <v>38</v>
      </c>
      <c r="C10" s="1" t="s">
        <v>39</v>
      </c>
      <c r="E10" s="1" t="s">
        <v>34</v>
      </c>
      <c r="G10" s="1" t="s">
        <v>40</v>
      </c>
      <c r="I10" s="6">
        <v>5</v>
      </c>
      <c r="J10" s="4"/>
      <c r="K10" s="6">
        <v>10471969</v>
      </c>
      <c r="L10" s="4"/>
      <c r="M10" s="6">
        <v>44282</v>
      </c>
      <c r="N10" s="4"/>
      <c r="O10" s="6">
        <v>0</v>
      </c>
      <c r="P10" s="4"/>
      <c r="Q10" s="6">
        <v>10516251</v>
      </c>
      <c r="R10" s="4"/>
      <c r="S10" s="13">
        <v>3.4227985193735293E-4</v>
      </c>
    </row>
    <row r="11" spans="1:19">
      <c r="A11" s="1" t="s">
        <v>41</v>
      </c>
      <c r="C11" s="1" t="s">
        <v>42</v>
      </c>
      <c r="E11" s="1" t="s">
        <v>34</v>
      </c>
      <c r="G11" s="1" t="s">
        <v>43</v>
      </c>
      <c r="I11" s="6">
        <v>5</v>
      </c>
      <c r="J11" s="4"/>
      <c r="K11" s="6">
        <v>62645971299</v>
      </c>
      <c r="L11" s="4"/>
      <c r="M11" s="6">
        <v>3638610065148</v>
      </c>
      <c r="N11" s="4"/>
      <c r="O11" s="6">
        <v>3678834000000</v>
      </c>
      <c r="P11" s="4"/>
      <c r="Q11" s="6">
        <v>22422036447</v>
      </c>
      <c r="R11" s="4"/>
      <c r="S11" s="13">
        <v>0.72978586334741258</v>
      </c>
    </row>
    <row r="12" spans="1:19" ht="24.75" thickBot="1">
      <c r="I12" s="4"/>
      <c r="J12" s="4"/>
      <c r="K12" s="7">
        <f>SUM(K8:K11)</f>
        <v>96147871467</v>
      </c>
      <c r="L12" s="4"/>
      <c r="M12" s="7">
        <f>SUM(M8:M11)</f>
        <v>3691054546599</v>
      </c>
      <c r="N12" s="4"/>
      <c r="O12" s="7">
        <f>SUM(O8:O11)</f>
        <v>3756478287094</v>
      </c>
      <c r="P12" s="4"/>
      <c r="Q12" s="7">
        <f>SUM(Q8:Q11)</f>
        <v>30724130972</v>
      </c>
      <c r="R12" s="4"/>
      <c r="S12" s="14">
        <f>SUM(S8:S11)</f>
        <v>1</v>
      </c>
    </row>
    <row r="13" spans="1:19" ht="24.75" thickTop="1"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E17" sqref="E17"/>
    </sheetView>
  </sheetViews>
  <sheetFormatPr defaultRowHeight="24"/>
  <cols>
    <col min="1" max="1" width="32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22" width="12.42578125" style="1" bestFit="1" customWidth="1"/>
    <col min="23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20" t="s">
        <v>45</v>
      </c>
      <c r="B6" s="20" t="s">
        <v>45</v>
      </c>
      <c r="C6" s="20" t="s">
        <v>45</v>
      </c>
      <c r="D6" s="20" t="s">
        <v>45</v>
      </c>
      <c r="E6" s="20" t="s">
        <v>45</v>
      </c>
      <c r="F6" s="20" t="s">
        <v>45</v>
      </c>
      <c r="G6" s="20" t="s">
        <v>45</v>
      </c>
      <c r="I6" s="20" t="s">
        <v>46</v>
      </c>
      <c r="J6" s="20" t="s">
        <v>46</v>
      </c>
      <c r="K6" s="20" t="s">
        <v>46</v>
      </c>
      <c r="L6" s="20" t="s">
        <v>46</v>
      </c>
      <c r="M6" s="20" t="s">
        <v>46</v>
      </c>
      <c r="O6" s="20" t="s">
        <v>47</v>
      </c>
      <c r="P6" s="20" t="s">
        <v>47</v>
      </c>
      <c r="Q6" s="20" t="s">
        <v>47</v>
      </c>
      <c r="R6" s="20" t="s">
        <v>47</v>
      </c>
      <c r="S6" s="20" t="s">
        <v>47</v>
      </c>
    </row>
    <row r="7" spans="1:19" ht="24.75">
      <c r="A7" s="20" t="s">
        <v>48</v>
      </c>
      <c r="C7" s="20" t="s">
        <v>49</v>
      </c>
      <c r="E7" s="20" t="s">
        <v>21</v>
      </c>
      <c r="G7" s="20" t="s">
        <v>22</v>
      </c>
      <c r="I7" s="20" t="s">
        <v>50</v>
      </c>
      <c r="K7" s="20" t="s">
        <v>51</v>
      </c>
      <c r="M7" s="20" t="s">
        <v>52</v>
      </c>
      <c r="O7" s="20" t="s">
        <v>50</v>
      </c>
      <c r="Q7" s="20" t="s">
        <v>51</v>
      </c>
      <c r="S7" s="20" t="s">
        <v>52</v>
      </c>
    </row>
    <row r="8" spans="1:19">
      <c r="A8" s="1" t="s">
        <v>32</v>
      </c>
      <c r="C8" s="6">
        <v>9</v>
      </c>
      <c r="D8" s="4"/>
      <c r="E8" s="4" t="s">
        <v>87</v>
      </c>
      <c r="F8" s="4"/>
      <c r="G8" s="6">
        <v>5</v>
      </c>
      <c r="H8" s="4"/>
      <c r="I8" s="6">
        <v>3060</v>
      </c>
      <c r="J8" s="4"/>
      <c r="K8" s="6">
        <v>0</v>
      </c>
      <c r="L8" s="4"/>
      <c r="M8" s="6">
        <v>3060</v>
      </c>
      <c r="N8" s="4"/>
      <c r="O8" s="6">
        <v>61799</v>
      </c>
      <c r="P8" s="4"/>
      <c r="Q8" s="6">
        <v>0</v>
      </c>
      <c r="R8" s="4"/>
      <c r="S8" s="6">
        <v>61799</v>
      </c>
    </row>
    <row r="9" spans="1:19">
      <c r="A9" s="1" t="s">
        <v>32</v>
      </c>
      <c r="C9" s="6">
        <v>1</v>
      </c>
      <c r="D9" s="4"/>
      <c r="E9" s="4" t="s">
        <v>87</v>
      </c>
      <c r="F9" s="4"/>
      <c r="G9" s="6">
        <v>5</v>
      </c>
      <c r="H9" s="4"/>
      <c r="I9" s="6">
        <v>42927913</v>
      </c>
      <c r="J9" s="4"/>
      <c r="K9" s="6">
        <v>0</v>
      </c>
      <c r="L9" s="4"/>
      <c r="M9" s="6">
        <v>42927913</v>
      </c>
      <c r="N9" s="4"/>
      <c r="O9" s="6">
        <v>380530613</v>
      </c>
      <c r="P9" s="4"/>
      <c r="Q9" s="6">
        <v>0</v>
      </c>
      <c r="R9" s="4"/>
      <c r="S9" s="6">
        <v>380530613</v>
      </c>
    </row>
    <row r="10" spans="1:19">
      <c r="A10" s="1" t="s">
        <v>38</v>
      </c>
      <c r="C10" s="6">
        <v>17</v>
      </c>
      <c r="D10" s="4"/>
      <c r="E10" s="4" t="s">
        <v>87</v>
      </c>
      <c r="F10" s="4"/>
      <c r="G10" s="6">
        <v>5</v>
      </c>
      <c r="H10" s="4"/>
      <c r="I10" s="6">
        <v>44282</v>
      </c>
      <c r="J10" s="4"/>
      <c r="K10" s="6">
        <v>0</v>
      </c>
      <c r="L10" s="4"/>
      <c r="M10" s="6">
        <v>44282</v>
      </c>
      <c r="N10" s="4"/>
      <c r="O10" s="6">
        <v>30586741</v>
      </c>
      <c r="P10" s="4"/>
      <c r="Q10" s="6">
        <v>0</v>
      </c>
      <c r="R10" s="4"/>
      <c r="S10" s="6">
        <v>30586741</v>
      </c>
    </row>
    <row r="11" spans="1:19">
      <c r="A11" s="1" t="s">
        <v>41</v>
      </c>
      <c r="C11" s="6">
        <v>1</v>
      </c>
      <c r="D11" s="4"/>
      <c r="E11" s="4" t="s">
        <v>87</v>
      </c>
      <c r="F11" s="4"/>
      <c r="G11" s="6">
        <v>5</v>
      </c>
      <c r="H11" s="4"/>
      <c r="I11" s="6">
        <v>216148</v>
      </c>
      <c r="J11" s="4"/>
      <c r="K11" s="6">
        <v>0</v>
      </c>
      <c r="L11" s="4"/>
      <c r="M11" s="6">
        <v>216148</v>
      </c>
      <c r="N11" s="4"/>
      <c r="O11" s="6">
        <v>26201340</v>
      </c>
      <c r="P11" s="4"/>
      <c r="Q11" s="6">
        <v>0</v>
      </c>
      <c r="R11" s="4"/>
      <c r="S11" s="6">
        <v>26201340</v>
      </c>
    </row>
    <row r="12" spans="1:19" ht="24.75" thickBot="1">
      <c r="C12" s="4"/>
      <c r="D12" s="4"/>
      <c r="E12" s="4"/>
      <c r="F12" s="4"/>
      <c r="G12" s="6"/>
      <c r="H12" s="4"/>
      <c r="I12" s="7">
        <f>SUM(I8:I11)</f>
        <v>43191403</v>
      </c>
      <c r="J12" s="4"/>
      <c r="K12" s="7">
        <f>SUM(K8:K11)</f>
        <v>0</v>
      </c>
      <c r="L12" s="4"/>
      <c r="M12" s="7">
        <f>SUM(M8:M11)</f>
        <v>43191403</v>
      </c>
      <c r="N12" s="4"/>
      <c r="O12" s="7">
        <f>SUM(O8:O11)</f>
        <v>437380493</v>
      </c>
      <c r="P12" s="4"/>
      <c r="Q12" s="7">
        <f>SUM(Q8:Q11)</f>
        <v>0</v>
      </c>
      <c r="R12" s="4"/>
      <c r="S12" s="7">
        <f>SUM(S8:S11)</f>
        <v>437380493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24"/>
  <sheetViews>
    <sheetView rightToLeft="1" topLeftCell="A13" workbookViewId="0">
      <selection activeCell="A14" sqref="A14"/>
    </sheetView>
  </sheetViews>
  <sheetFormatPr defaultRowHeight="24"/>
  <cols>
    <col min="1" max="1" width="77.71093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46</v>
      </c>
      <c r="D6" s="20" t="s">
        <v>46</v>
      </c>
      <c r="E6" s="20" t="s">
        <v>46</v>
      </c>
      <c r="F6" s="20" t="s">
        <v>46</v>
      </c>
      <c r="G6" s="20" t="s">
        <v>46</v>
      </c>
      <c r="H6" s="20" t="s">
        <v>46</v>
      </c>
      <c r="I6" s="20" t="s">
        <v>46</v>
      </c>
      <c r="K6" s="20" t="s">
        <v>47</v>
      </c>
      <c r="L6" s="20" t="s">
        <v>47</v>
      </c>
      <c r="M6" s="20" t="s">
        <v>47</v>
      </c>
      <c r="N6" s="20" t="s">
        <v>47</v>
      </c>
      <c r="O6" s="20" t="s">
        <v>47</v>
      </c>
      <c r="P6" s="20" t="s">
        <v>47</v>
      </c>
      <c r="Q6" s="20" t="s">
        <v>47</v>
      </c>
    </row>
    <row r="7" spans="1:17" ht="24.75">
      <c r="A7" s="20" t="s">
        <v>3</v>
      </c>
      <c r="C7" s="20" t="s">
        <v>7</v>
      </c>
      <c r="E7" s="20" t="s">
        <v>53</v>
      </c>
      <c r="G7" s="20" t="s">
        <v>54</v>
      </c>
      <c r="I7" s="20" t="s">
        <v>55</v>
      </c>
      <c r="K7" s="20" t="s">
        <v>7</v>
      </c>
      <c r="M7" s="20" t="s">
        <v>53</v>
      </c>
      <c r="O7" s="20" t="s">
        <v>54</v>
      </c>
      <c r="Q7" s="20" t="s">
        <v>55</v>
      </c>
    </row>
    <row r="8" spans="1:17">
      <c r="A8" s="1" t="s">
        <v>16</v>
      </c>
      <c r="C8" s="8">
        <v>730600</v>
      </c>
      <c r="D8" s="8"/>
      <c r="E8" s="8">
        <v>2043122900000</v>
      </c>
      <c r="F8" s="8"/>
      <c r="G8" s="8">
        <v>1986723079202</v>
      </c>
      <c r="H8" s="8"/>
      <c r="I8" s="8">
        <v>56399820798</v>
      </c>
      <c r="J8" s="8"/>
      <c r="K8" s="8">
        <v>730600</v>
      </c>
      <c r="L8" s="8"/>
      <c r="M8" s="8">
        <v>2043122900000</v>
      </c>
      <c r="N8" s="8"/>
      <c r="O8" s="8">
        <v>2032696705739</v>
      </c>
      <c r="P8" s="8"/>
      <c r="Q8" s="8">
        <v>10426194261</v>
      </c>
    </row>
    <row r="9" spans="1:17">
      <c r="A9" s="1" t="s">
        <v>17</v>
      </c>
      <c r="C9" s="8">
        <v>4918800</v>
      </c>
      <c r="D9" s="8"/>
      <c r="E9" s="8">
        <v>13775074806000</v>
      </c>
      <c r="F9" s="8"/>
      <c r="G9" s="8">
        <v>13341287678550</v>
      </c>
      <c r="H9" s="8"/>
      <c r="I9" s="8">
        <v>433787127450</v>
      </c>
      <c r="J9" s="8"/>
      <c r="K9" s="8">
        <v>4918800</v>
      </c>
      <c r="L9" s="8"/>
      <c r="M9" s="8">
        <v>13775074806000</v>
      </c>
      <c r="N9" s="8"/>
      <c r="O9" s="8">
        <v>9606283894987</v>
      </c>
      <c r="P9" s="8"/>
      <c r="Q9" s="8">
        <v>4168790911013</v>
      </c>
    </row>
    <row r="10" spans="1:17">
      <c r="A10" s="1" t="s">
        <v>15</v>
      </c>
      <c r="C10" s="8">
        <v>1143600</v>
      </c>
      <c r="D10" s="8"/>
      <c r="E10" s="8">
        <v>3193508718000</v>
      </c>
      <c r="F10" s="8"/>
      <c r="G10" s="8">
        <v>3096407566721</v>
      </c>
      <c r="H10" s="8"/>
      <c r="I10" s="8">
        <v>97101151279</v>
      </c>
      <c r="J10" s="8"/>
      <c r="K10" s="8">
        <v>1143600</v>
      </c>
      <c r="L10" s="8"/>
      <c r="M10" s="8">
        <v>3193508718000</v>
      </c>
      <c r="N10" s="8"/>
      <c r="O10" s="8">
        <v>2532880451108</v>
      </c>
      <c r="P10" s="8"/>
      <c r="Q10" s="8">
        <v>660628266892</v>
      </c>
    </row>
    <row r="11" spans="1:17">
      <c r="A11" s="1" t="s">
        <v>18</v>
      </c>
      <c r="C11" s="8">
        <v>1252500</v>
      </c>
      <c r="D11" s="8"/>
      <c r="E11" s="8">
        <v>3490106906250</v>
      </c>
      <c r="F11" s="8"/>
      <c r="G11" s="8">
        <v>3403168142957</v>
      </c>
      <c r="H11" s="8"/>
      <c r="I11" s="8">
        <v>86938763293</v>
      </c>
      <c r="J11" s="8"/>
      <c r="K11" s="8">
        <v>1252500</v>
      </c>
      <c r="L11" s="8"/>
      <c r="M11" s="8">
        <v>3490106906250</v>
      </c>
      <c r="N11" s="8"/>
      <c r="O11" s="8">
        <v>3279145403975</v>
      </c>
      <c r="P11" s="8"/>
      <c r="Q11" s="8">
        <v>210961502275</v>
      </c>
    </row>
    <row r="12" spans="1:17">
      <c r="A12" s="1" t="s">
        <v>19</v>
      </c>
      <c r="C12" s="8">
        <v>1174400</v>
      </c>
      <c r="D12" s="8"/>
      <c r="E12" s="8">
        <v>3266628522252</v>
      </c>
      <c r="F12" s="8"/>
      <c r="G12" s="8">
        <v>3204607875836</v>
      </c>
      <c r="H12" s="8"/>
      <c r="I12" s="8">
        <v>62020646416</v>
      </c>
      <c r="J12" s="8"/>
      <c r="K12" s="8">
        <v>1174400</v>
      </c>
      <c r="L12" s="8"/>
      <c r="M12" s="8">
        <v>3266628522252</v>
      </c>
      <c r="N12" s="8"/>
      <c r="O12" s="8">
        <v>3344865035108</v>
      </c>
      <c r="P12" s="8"/>
      <c r="Q12" s="8">
        <v>-78236512856</v>
      </c>
    </row>
    <row r="13" spans="1:17">
      <c r="A13" s="1" t="s">
        <v>20</v>
      </c>
      <c r="C13" s="8">
        <v>3311911</v>
      </c>
      <c r="D13" s="8"/>
      <c r="E13" s="8">
        <v>10101699881461</v>
      </c>
      <c r="F13" s="8"/>
      <c r="G13" s="8">
        <v>10209667556292</v>
      </c>
      <c r="H13" s="8"/>
      <c r="I13" s="8">
        <v>-107967674830</v>
      </c>
      <c r="J13" s="8"/>
      <c r="K13" s="8">
        <v>3311911</v>
      </c>
      <c r="L13" s="8"/>
      <c r="M13" s="8">
        <v>10101699881461</v>
      </c>
      <c r="N13" s="8"/>
      <c r="O13" s="8">
        <v>11153819265732</v>
      </c>
      <c r="P13" s="8"/>
      <c r="Q13" s="8">
        <v>-1052119384270</v>
      </c>
    </row>
    <row r="14" spans="1:17" ht="48">
      <c r="A14" s="15" t="s">
        <v>88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192452501</v>
      </c>
    </row>
    <row r="15" spans="1:17">
      <c r="A15" s="15" t="s">
        <v>89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525291029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578076687</v>
      </c>
    </row>
    <row r="16" spans="1:17">
      <c r="A16" s="15" t="s">
        <v>90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55153137</v>
      </c>
    </row>
    <row r="17" spans="1:19">
      <c r="A17" s="15" t="s">
        <v>91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250105136</v>
      </c>
    </row>
    <row r="18" spans="1:19">
      <c r="A18" s="15" t="s">
        <v>92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8151984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8151984</v>
      </c>
    </row>
    <row r="19" spans="1:19">
      <c r="A19" s="15" t="s">
        <v>93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56489000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56489000</v>
      </c>
    </row>
    <row r="20" spans="1:19" ht="24" customHeight="1" thickBot="1">
      <c r="C20" s="8"/>
      <c r="D20" s="8"/>
      <c r="E20" s="10">
        <f>SUM(E8:E19)</f>
        <v>35870141733963</v>
      </c>
      <c r="F20" s="8"/>
      <c r="G20" s="10">
        <f>SUM(G8:G19)</f>
        <v>35241861899558</v>
      </c>
      <c r="H20" s="8"/>
      <c r="I20" s="10">
        <f>SUM(I8:I19)</f>
        <v>628869766419</v>
      </c>
      <c r="J20" s="8"/>
      <c r="K20" s="8"/>
      <c r="L20" s="8"/>
      <c r="M20" s="10">
        <f>SUM(M8:M19)</f>
        <v>35870141733963</v>
      </c>
      <c r="N20" s="8"/>
      <c r="O20" s="10">
        <f>SUM(O8:O19)</f>
        <v>31949690756649</v>
      </c>
      <c r="P20" s="8"/>
      <c r="Q20" s="10">
        <f>SUM(Q8:Q19)</f>
        <v>3921591405760</v>
      </c>
      <c r="S20" s="3"/>
    </row>
    <row r="21" spans="1:19" ht="24.75" thickTop="1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S21" s="3"/>
    </row>
    <row r="22" spans="1:19">
      <c r="G22" s="3"/>
      <c r="I22" s="4"/>
      <c r="J22" s="4"/>
      <c r="K22" s="4"/>
      <c r="L22" s="4"/>
      <c r="M22" s="4"/>
      <c r="N22" s="4"/>
      <c r="O22" s="4"/>
      <c r="P22" s="4"/>
      <c r="Q22" s="4"/>
    </row>
    <row r="23" spans="1:19">
      <c r="G23" s="3"/>
      <c r="I23" s="4"/>
      <c r="J23" s="4"/>
      <c r="K23" s="4"/>
      <c r="L23" s="4"/>
      <c r="M23" s="4"/>
      <c r="N23" s="4"/>
      <c r="O23" s="4"/>
      <c r="P23" s="4"/>
      <c r="Q23" s="4"/>
    </row>
    <row r="24" spans="1:19">
      <c r="I24" s="8"/>
      <c r="J24" s="8"/>
      <c r="K24" s="8"/>
      <c r="L24" s="8"/>
      <c r="M24" s="8"/>
      <c r="N24" s="8"/>
      <c r="O24" s="8"/>
      <c r="P24" s="8"/>
      <c r="Q24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34"/>
  <sheetViews>
    <sheetView rightToLeft="1" topLeftCell="A16" workbookViewId="0">
      <selection activeCell="I15" sqref="I15"/>
    </sheetView>
  </sheetViews>
  <sheetFormatPr defaultRowHeight="24"/>
  <cols>
    <col min="1" max="1" width="31.42578125" style="1" bestFit="1" customWidth="1"/>
    <col min="2" max="2" width="1" style="1" customWidth="1"/>
    <col min="3" max="3" width="6.85546875" style="1" bestFit="1" customWidth="1"/>
    <col min="4" max="4" width="1" style="1" customWidth="1"/>
    <col min="5" max="5" width="15" style="1" bestFit="1" customWidth="1"/>
    <col min="6" max="6" width="1" style="1" customWidth="1"/>
    <col min="7" max="7" width="1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31.42578125" style="1" bestFit="1" customWidth="1"/>
    <col min="20" max="20" width="22.85546875" style="16" bestFit="1" customWidth="1"/>
    <col min="21" max="21" width="18.85546875" style="1" bestFit="1" customWidth="1"/>
    <col min="22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1" ht="24.75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21" ht="24.75">
      <c r="A6" s="19" t="s">
        <v>3</v>
      </c>
      <c r="C6" s="20" t="s">
        <v>46</v>
      </c>
      <c r="D6" s="20" t="s">
        <v>46</v>
      </c>
      <c r="E6" s="20" t="s">
        <v>46</v>
      </c>
      <c r="F6" s="20" t="s">
        <v>46</v>
      </c>
      <c r="G6" s="20" t="s">
        <v>46</v>
      </c>
      <c r="H6" s="20" t="s">
        <v>46</v>
      </c>
      <c r="I6" s="20" t="s">
        <v>46</v>
      </c>
      <c r="K6" s="20" t="s">
        <v>47</v>
      </c>
      <c r="L6" s="20" t="s">
        <v>47</v>
      </c>
      <c r="M6" s="20" t="s">
        <v>47</v>
      </c>
      <c r="N6" s="20" t="s">
        <v>47</v>
      </c>
      <c r="O6" s="20" t="s">
        <v>47</v>
      </c>
      <c r="P6" s="20" t="s">
        <v>47</v>
      </c>
      <c r="Q6" s="20" t="s">
        <v>47</v>
      </c>
    </row>
    <row r="7" spans="1:21" ht="24.75">
      <c r="A7" s="20" t="s">
        <v>3</v>
      </c>
      <c r="C7" s="20" t="s">
        <v>7</v>
      </c>
      <c r="E7" s="20" t="s">
        <v>53</v>
      </c>
      <c r="G7" s="20" t="s">
        <v>54</v>
      </c>
      <c r="I7" s="20" t="s">
        <v>56</v>
      </c>
      <c r="K7" s="20" t="s">
        <v>7</v>
      </c>
      <c r="M7" s="20" t="s">
        <v>53</v>
      </c>
      <c r="O7" s="20" t="s">
        <v>54</v>
      </c>
      <c r="Q7" s="20" t="s">
        <v>56</v>
      </c>
    </row>
    <row r="8" spans="1:21">
      <c r="A8" s="1" t="s">
        <v>20</v>
      </c>
      <c r="C8" s="8">
        <v>2480</v>
      </c>
      <c r="D8" s="8"/>
      <c r="E8" s="8">
        <v>7530830000</v>
      </c>
      <c r="F8" s="8"/>
      <c r="G8" s="8">
        <v>8363335406</v>
      </c>
      <c r="H8" s="8"/>
      <c r="I8" s="8">
        <v>-832505406</v>
      </c>
      <c r="J8" s="8"/>
      <c r="K8" s="8">
        <v>6030</v>
      </c>
      <c r="L8" s="8"/>
      <c r="M8" s="8">
        <v>18528519415</v>
      </c>
      <c r="N8" s="8"/>
      <c r="O8" s="8">
        <v>20758454826</v>
      </c>
      <c r="P8" s="8"/>
      <c r="Q8" s="8">
        <f>M8-O8</f>
        <v>-2229935411</v>
      </c>
      <c r="U8" s="17"/>
    </row>
    <row r="9" spans="1:21">
      <c r="A9" s="1" t="s">
        <v>57</v>
      </c>
      <c r="C9" s="8">
        <v>0</v>
      </c>
      <c r="D9" s="8"/>
      <c r="E9" s="8">
        <v>0</v>
      </c>
      <c r="F9" s="8"/>
      <c r="G9" s="8">
        <v>0</v>
      </c>
      <c r="H9" s="8"/>
      <c r="I9" s="8">
        <v>0</v>
      </c>
      <c r="J9" s="8"/>
      <c r="K9" s="8">
        <v>1043000</v>
      </c>
      <c r="L9" s="8"/>
      <c r="M9" s="8">
        <v>2628532124371</v>
      </c>
      <c r="N9" s="8"/>
      <c r="O9" s="8">
        <v>1526557522424</v>
      </c>
      <c r="P9" s="8"/>
      <c r="Q9" s="8">
        <f t="shared" ref="Q9:Q26" si="0">M9-O9</f>
        <v>1101974601947</v>
      </c>
      <c r="U9" s="17"/>
    </row>
    <row r="10" spans="1:21">
      <c r="A10" s="1" t="s">
        <v>15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v>0</v>
      </c>
      <c r="J10" s="8"/>
      <c r="K10" s="8">
        <v>6000</v>
      </c>
      <c r="L10" s="8"/>
      <c r="M10" s="8">
        <v>17529766579</v>
      </c>
      <c r="N10" s="8"/>
      <c r="O10" s="8">
        <v>12478064601</v>
      </c>
      <c r="P10" s="8"/>
      <c r="Q10" s="8">
        <f t="shared" si="0"/>
        <v>5051701978</v>
      </c>
      <c r="U10" s="17"/>
    </row>
    <row r="11" spans="1:21">
      <c r="A11" s="1" t="s">
        <v>17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v>0</v>
      </c>
      <c r="J11" s="8"/>
      <c r="K11" s="8">
        <v>672100</v>
      </c>
      <c r="L11" s="8"/>
      <c r="M11" s="8">
        <v>1215676791367</v>
      </c>
      <c r="N11" s="8"/>
      <c r="O11" s="8">
        <v>990769443145</v>
      </c>
      <c r="P11" s="8"/>
      <c r="Q11" s="8">
        <f t="shared" si="0"/>
        <v>224907348222</v>
      </c>
      <c r="U11" s="17"/>
    </row>
    <row r="12" spans="1:21">
      <c r="A12" s="1" t="s">
        <v>16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v>0</v>
      </c>
      <c r="J12" s="8"/>
      <c r="K12" s="8">
        <v>57500</v>
      </c>
      <c r="L12" s="8"/>
      <c r="M12" s="8">
        <v>101393406974</v>
      </c>
      <c r="N12" s="8"/>
      <c r="O12" s="8">
        <v>84860374637</v>
      </c>
      <c r="P12" s="8"/>
      <c r="Q12" s="8">
        <f t="shared" si="0"/>
        <v>16533032337</v>
      </c>
      <c r="U12" s="17"/>
    </row>
    <row r="13" spans="1:21">
      <c r="A13" s="1" t="s">
        <v>58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v>0</v>
      </c>
      <c r="J13" s="8"/>
      <c r="K13" s="8">
        <v>411800</v>
      </c>
      <c r="L13" s="8"/>
      <c r="M13" s="8">
        <v>1055570612133</v>
      </c>
      <c r="N13" s="8"/>
      <c r="O13" s="8">
        <v>630983909583</v>
      </c>
      <c r="P13" s="8"/>
      <c r="Q13" s="8">
        <f t="shared" si="0"/>
        <v>424586702550</v>
      </c>
      <c r="U13" s="17"/>
    </row>
    <row r="14" spans="1:21">
      <c r="A14" s="1" t="s">
        <v>59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8">
        <v>955300</v>
      </c>
      <c r="L14" s="8"/>
      <c r="M14" s="8">
        <v>1949708131464</v>
      </c>
      <c r="N14" s="8"/>
      <c r="O14" s="8">
        <v>1319396255268</v>
      </c>
      <c r="P14" s="8"/>
      <c r="Q14" s="8">
        <f t="shared" si="0"/>
        <v>630311876196</v>
      </c>
      <c r="U14" s="17"/>
    </row>
    <row r="15" spans="1:21">
      <c r="A15" s="1" t="s">
        <v>18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 s="8">
        <v>2100</v>
      </c>
      <c r="L15" s="8"/>
      <c r="M15" s="8">
        <v>6590756745</v>
      </c>
      <c r="N15" s="8"/>
      <c r="O15" s="8">
        <v>5329299068</v>
      </c>
      <c r="P15" s="8"/>
      <c r="Q15" s="8">
        <f t="shared" si="0"/>
        <v>1261457677</v>
      </c>
      <c r="U15" s="17"/>
    </row>
    <row r="16" spans="1:21">
      <c r="A16" s="1" t="s">
        <v>60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471100</v>
      </c>
      <c r="L16" s="8"/>
      <c r="M16" s="8">
        <v>1395230932514</v>
      </c>
      <c r="N16" s="8"/>
      <c r="O16" s="8">
        <v>1258046330265</v>
      </c>
      <c r="P16" s="8"/>
      <c r="Q16" s="8">
        <f t="shared" si="0"/>
        <v>137184602249</v>
      </c>
      <c r="U16" s="17"/>
    </row>
    <row r="17" spans="1:17">
      <c r="A17" s="1" t="s">
        <v>61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8">
        <v>16800</v>
      </c>
      <c r="L17" s="8"/>
      <c r="M17" s="8">
        <v>10850832930</v>
      </c>
      <c r="N17" s="8"/>
      <c r="O17" s="8">
        <v>10632472515</v>
      </c>
      <c r="P17" s="8"/>
      <c r="Q17" s="8">
        <f t="shared" si="0"/>
        <v>218360415</v>
      </c>
    </row>
    <row r="18" spans="1:17">
      <c r="A18" s="1" t="s">
        <v>62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100000</v>
      </c>
      <c r="L18" s="8"/>
      <c r="M18" s="8">
        <v>84372284049</v>
      </c>
      <c r="N18" s="8"/>
      <c r="O18" s="8">
        <v>82750995900</v>
      </c>
      <c r="P18" s="8"/>
      <c r="Q18" s="8">
        <f t="shared" si="0"/>
        <v>1621288149</v>
      </c>
    </row>
    <row r="19" spans="1:17">
      <c r="A19" s="1" t="s">
        <v>63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8">
        <v>60900</v>
      </c>
      <c r="L19" s="8"/>
      <c r="M19" s="8">
        <v>54869799049</v>
      </c>
      <c r="N19" s="8"/>
      <c r="O19" s="8">
        <v>52912507869</v>
      </c>
      <c r="P19" s="8"/>
      <c r="Q19" s="8">
        <f t="shared" si="0"/>
        <v>1957291180</v>
      </c>
    </row>
    <row r="20" spans="1:17">
      <c r="A20" s="1" t="s">
        <v>64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8">
        <v>69100</v>
      </c>
      <c r="L20" s="8"/>
      <c r="M20" s="8">
        <v>63881047467</v>
      </c>
      <c r="N20" s="8"/>
      <c r="O20" s="8">
        <v>62109640586</v>
      </c>
      <c r="P20" s="8"/>
      <c r="Q20" s="8">
        <f t="shared" si="0"/>
        <v>1771406881</v>
      </c>
    </row>
    <row r="21" spans="1:17">
      <c r="A21" s="1" t="s">
        <v>65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8">
        <v>3900</v>
      </c>
      <c r="L21" s="8"/>
      <c r="M21" s="8">
        <v>3690524974</v>
      </c>
      <c r="N21" s="8"/>
      <c r="O21" s="8">
        <v>3583294410</v>
      </c>
      <c r="P21" s="8"/>
      <c r="Q21" s="8">
        <f t="shared" si="0"/>
        <v>107230564</v>
      </c>
    </row>
    <row r="22" spans="1:17">
      <c r="A22" s="1" t="s">
        <v>66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20000</v>
      </c>
      <c r="L22" s="8"/>
      <c r="M22" s="8">
        <v>12048215865</v>
      </c>
      <c r="N22" s="8"/>
      <c r="O22" s="8">
        <v>12180791831</v>
      </c>
      <c r="P22" s="8"/>
      <c r="Q22" s="8">
        <f t="shared" si="0"/>
        <v>-132575966</v>
      </c>
    </row>
    <row r="23" spans="1:17">
      <c r="A23" s="1" t="s">
        <v>67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8">
        <v>74000</v>
      </c>
      <c r="L23" s="8"/>
      <c r="M23" s="8">
        <v>47603010393</v>
      </c>
      <c r="N23" s="8"/>
      <c r="O23" s="8">
        <v>47559318310</v>
      </c>
      <c r="P23" s="8"/>
      <c r="Q23" s="8">
        <f t="shared" si="0"/>
        <v>43692083</v>
      </c>
    </row>
    <row r="24" spans="1:17">
      <c r="A24" s="1" t="s">
        <v>68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50000</v>
      </c>
      <c r="L24" s="8"/>
      <c r="M24" s="8">
        <v>33057039332</v>
      </c>
      <c r="N24" s="8"/>
      <c r="O24" s="8">
        <v>32637583365</v>
      </c>
      <c r="P24" s="8"/>
      <c r="Q24" s="8">
        <f t="shared" si="0"/>
        <v>419455967</v>
      </c>
    </row>
    <row r="25" spans="1:17">
      <c r="A25" s="1" t="s">
        <v>69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8">
        <v>51300</v>
      </c>
      <c r="L25" s="8"/>
      <c r="M25" s="8">
        <v>31004803369</v>
      </c>
      <c r="N25" s="8"/>
      <c r="O25" s="8">
        <v>31328360705</v>
      </c>
      <c r="P25" s="8"/>
      <c r="Q25" s="8">
        <f t="shared" si="0"/>
        <v>-323557336</v>
      </c>
    </row>
    <row r="26" spans="1:17">
      <c r="A26" s="1" t="s">
        <v>70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8">
        <v>26900</v>
      </c>
      <c r="L26" s="8"/>
      <c r="M26" s="8">
        <v>26316610251</v>
      </c>
      <c r="N26" s="8"/>
      <c r="O26" s="8">
        <v>24982881031</v>
      </c>
      <c r="P26" s="8"/>
      <c r="Q26" s="8">
        <f t="shared" si="0"/>
        <v>1333729220</v>
      </c>
    </row>
    <row r="27" spans="1:17" ht="24.75" thickBot="1">
      <c r="C27" s="8"/>
      <c r="D27" s="8"/>
      <c r="E27" s="10">
        <f>SUM(E8:E26)</f>
        <v>7530830000</v>
      </c>
      <c r="F27" s="8"/>
      <c r="G27" s="10">
        <f>SUM(G8:G26)</f>
        <v>8363335406</v>
      </c>
      <c r="H27" s="8"/>
      <c r="I27" s="10">
        <f>SUM(I8:I26)</f>
        <v>-832505406</v>
      </c>
      <c r="J27" s="8"/>
      <c r="K27" s="8"/>
      <c r="L27" s="8"/>
      <c r="M27" s="10">
        <f>SUM(M8:M26)</f>
        <v>8756455209241</v>
      </c>
      <c r="N27" s="8"/>
      <c r="O27" s="10">
        <f>SUM(O8:O26)</f>
        <v>6209857500339</v>
      </c>
      <c r="P27" s="8"/>
      <c r="Q27" s="10">
        <f>SUM(Q8:Q26)</f>
        <v>2546597708902</v>
      </c>
    </row>
    <row r="28" spans="1:17" ht="24.75" thickTop="1">
      <c r="I28" s="8"/>
      <c r="J28" s="8"/>
      <c r="K28" s="8"/>
      <c r="L28" s="8"/>
      <c r="M28" s="8"/>
      <c r="N28" s="8"/>
      <c r="O28" s="8"/>
      <c r="P28" s="8"/>
      <c r="Q28" s="8"/>
    </row>
    <row r="29" spans="1:17">
      <c r="I29" s="4"/>
      <c r="J29" s="4"/>
      <c r="K29" s="4"/>
      <c r="L29" s="4"/>
      <c r="M29" s="4"/>
      <c r="N29" s="4"/>
      <c r="O29" s="4"/>
      <c r="P29" s="4"/>
      <c r="Q29" s="8"/>
    </row>
    <row r="30" spans="1:17"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I32" s="4"/>
      <c r="J32" s="4"/>
      <c r="K32" s="4"/>
      <c r="L32" s="4"/>
      <c r="M32" s="4"/>
      <c r="N32" s="4"/>
      <c r="O32" s="4"/>
      <c r="P32" s="4"/>
      <c r="Q32" s="4"/>
    </row>
    <row r="33" spans="9:17">
      <c r="I33" s="8"/>
      <c r="J33" s="8"/>
      <c r="K33" s="8"/>
      <c r="L33" s="8"/>
      <c r="M33" s="8"/>
      <c r="N33" s="8"/>
      <c r="O33" s="8"/>
      <c r="P33" s="8"/>
      <c r="Q33" s="8"/>
    </row>
    <row r="34" spans="9:17">
      <c r="I34" s="4"/>
      <c r="J34" s="4"/>
      <c r="K34" s="4"/>
      <c r="L34" s="4"/>
      <c r="M34" s="4"/>
      <c r="N34" s="4"/>
      <c r="O34" s="4"/>
      <c r="P34" s="4"/>
      <c r="Q34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4"/>
  <sheetViews>
    <sheetView rightToLeft="1" workbookViewId="0">
      <selection activeCell="A15" sqref="A15"/>
    </sheetView>
  </sheetViews>
  <sheetFormatPr defaultRowHeight="24"/>
  <cols>
    <col min="1" max="1" width="73.140625" style="1" customWidth="1"/>
    <col min="2" max="2" width="1" style="1" customWidth="1"/>
    <col min="3" max="3" width="19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17.7109375" style="1" bestFit="1" customWidth="1"/>
    <col min="8" max="8" width="1" style="1" customWidth="1"/>
    <col min="9" max="9" width="21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23.5703125" style="1" bestFit="1" customWidth="1"/>
    <col min="16" max="16" width="1" style="1" customWidth="1"/>
    <col min="17" max="17" width="22.85546875" style="1" bestFit="1" customWidth="1"/>
    <col min="18" max="18" width="1" style="1" customWidth="1"/>
    <col min="19" max="19" width="23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0" t="s">
        <v>46</v>
      </c>
      <c r="D6" s="20" t="s">
        <v>46</v>
      </c>
      <c r="E6" s="20" t="s">
        <v>46</v>
      </c>
      <c r="F6" s="20" t="s">
        <v>46</v>
      </c>
      <c r="G6" s="20" t="s">
        <v>46</v>
      </c>
      <c r="H6" s="20" t="s">
        <v>46</v>
      </c>
      <c r="I6" s="20" t="s">
        <v>46</v>
      </c>
      <c r="J6" s="20" t="s">
        <v>46</v>
      </c>
      <c r="K6" s="20" t="s">
        <v>46</v>
      </c>
      <c r="M6" s="20" t="s">
        <v>47</v>
      </c>
      <c r="N6" s="20" t="s">
        <v>47</v>
      </c>
      <c r="O6" s="20" t="s">
        <v>47</v>
      </c>
      <c r="P6" s="20" t="s">
        <v>47</v>
      </c>
      <c r="Q6" s="20" t="s">
        <v>47</v>
      </c>
      <c r="R6" s="20" t="s">
        <v>47</v>
      </c>
      <c r="S6" s="20" t="s">
        <v>47</v>
      </c>
      <c r="T6" s="20" t="s">
        <v>47</v>
      </c>
      <c r="U6" s="20" t="s">
        <v>47</v>
      </c>
    </row>
    <row r="7" spans="1:21" ht="24.75">
      <c r="A7" s="20" t="s">
        <v>3</v>
      </c>
      <c r="C7" s="20" t="s">
        <v>71</v>
      </c>
      <c r="E7" s="20" t="s">
        <v>72</v>
      </c>
      <c r="G7" s="20" t="s">
        <v>73</v>
      </c>
      <c r="I7" s="20" t="s">
        <v>29</v>
      </c>
      <c r="K7" s="20" t="s">
        <v>74</v>
      </c>
      <c r="M7" s="20" t="s">
        <v>71</v>
      </c>
      <c r="O7" s="20" t="s">
        <v>72</v>
      </c>
      <c r="Q7" s="20" t="s">
        <v>73</v>
      </c>
      <c r="S7" s="20" t="s">
        <v>29</v>
      </c>
      <c r="U7" s="20" t="s">
        <v>74</v>
      </c>
    </row>
    <row r="8" spans="1:21">
      <c r="A8" s="1" t="s">
        <v>20</v>
      </c>
      <c r="C8" s="11">
        <v>0</v>
      </c>
      <c r="D8" s="11"/>
      <c r="E8" s="11">
        <v>-107967674830</v>
      </c>
      <c r="F8" s="11"/>
      <c r="G8" s="11">
        <v>-832505406</v>
      </c>
      <c r="H8" s="11"/>
      <c r="I8" s="11">
        <f>C8+E8+G8</f>
        <v>-108800180236</v>
      </c>
      <c r="J8" s="11"/>
      <c r="K8" s="13">
        <f t="shared" ref="K8:K22" si="0">I8/$I$23</f>
        <v>-0.17323841591900055</v>
      </c>
      <c r="L8" s="11"/>
      <c r="M8" s="11">
        <v>0</v>
      </c>
      <c r="N8" s="11"/>
      <c r="O8" s="11">
        <v>-1052119384270</v>
      </c>
      <c r="P8" s="11"/>
      <c r="Q8" s="11">
        <v>-2229935411</v>
      </c>
      <c r="R8" s="11"/>
      <c r="S8" s="11">
        <f>M8+O8+Q8</f>
        <v>-1054349319681</v>
      </c>
      <c r="T8" s="11"/>
      <c r="U8" s="13">
        <f t="shared" ref="U8:U22" si="1">S8/$S$23</f>
        <v>-0.16672221512665364</v>
      </c>
    </row>
    <row r="9" spans="1:21">
      <c r="A9" s="1" t="s">
        <v>57</v>
      </c>
      <c r="C9" s="11">
        <v>0</v>
      </c>
      <c r="D9" s="11"/>
      <c r="E9" s="11">
        <v>0</v>
      </c>
      <c r="F9" s="11"/>
      <c r="G9" s="11">
        <v>0</v>
      </c>
      <c r="H9" s="11"/>
      <c r="I9" s="11">
        <f t="shared" ref="I9:I17" si="2">C9+E9+G9</f>
        <v>0</v>
      </c>
      <c r="J9" s="11"/>
      <c r="K9" s="13">
        <f t="shared" si="0"/>
        <v>0</v>
      </c>
      <c r="L9" s="11"/>
      <c r="M9" s="11">
        <v>0</v>
      </c>
      <c r="N9" s="11"/>
      <c r="O9" s="11">
        <v>0</v>
      </c>
      <c r="P9" s="11"/>
      <c r="Q9" s="11">
        <v>1101974601947</v>
      </c>
      <c r="R9" s="11"/>
      <c r="S9" s="11">
        <f>M9+O9+Q9</f>
        <v>1101974601947</v>
      </c>
      <c r="T9" s="11"/>
      <c r="U9" s="13">
        <f t="shared" si="1"/>
        <v>0.17425310873772173</v>
      </c>
    </row>
    <row r="10" spans="1:21">
      <c r="A10" s="1" t="s">
        <v>15</v>
      </c>
      <c r="C10" s="11">
        <v>0</v>
      </c>
      <c r="D10" s="11"/>
      <c r="E10" s="11">
        <v>97101151279</v>
      </c>
      <c r="F10" s="11"/>
      <c r="G10" s="11">
        <v>0</v>
      </c>
      <c r="H10" s="11"/>
      <c r="I10" s="11">
        <f t="shared" si="2"/>
        <v>97101151279</v>
      </c>
      <c r="J10" s="11"/>
      <c r="K10" s="13">
        <f t="shared" si="0"/>
        <v>0.15461049416459713</v>
      </c>
      <c r="L10" s="11"/>
      <c r="M10" s="11">
        <v>0</v>
      </c>
      <c r="N10" s="11"/>
      <c r="O10" s="11">
        <v>660628266892</v>
      </c>
      <c r="P10" s="11"/>
      <c r="Q10" s="11">
        <v>5051701978</v>
      </c>
      <c r="R10" s="11"/>
      <c r="S10" s="11">
        <f>M10+O10+Q10</f>
        <v>665679968870</v>
      </c>
      <c r="T10" s="11"/>
      <c r="U10" s="13">
        <f t="shared" si="1"/>
        <v>0.1052626837270849</v>
      </c>
    </row>
    <row r="11" spans="1:21">
      <c r="A11" s="1" t="s">
        <v>17</v>
      </c>
      <c r="C11" s="11">
        <v>0</v>
      </c>
      <c r="D11" s="11"/>
      <c r="E11" s="11">
        <v>433787127450</v>
      </c>
      <c r="F11" s="11"/>
      <c r="G11" s="11">
        <v>0</v>
      </c>
      <c r="H11" s="11"/>
      <c r="I11" s="11">
        <f t="shared" si="2"/>
        <v>433787127450</v>
      </c>
      <c r="J11" s="11"/>
      <c r="K11" s="13">
        <f t="shared" si="0"/>
        <v>0.6907028521688634</v>
      </c>
      <c r="L11" s="11"/>
      <c r="M11" s="11">
        <v>0</v>
      </c>
      <c r="N11" s="11"/>
      <c r="O11" s="11">
        <v>4168790911013</v>
      </c>
      <c r="P11" s="11"/>
      <c r="Q11" s="11">
        <v>224907348222</v>
      </c>
      <c r="R11" s="11"/>
      <c r="S11" s="11">
        <f t="shared" ref="S11:S22" si="3">M11+O11+Q11</f>
        <v>4393698259235</v>
      </c>
      <c r="T11" s="11"/>
      <c r="U11" s="13">
        <f t="shared" si="1"/>
        <v>0.69476699297289057</v>
      </c>
    </row>
    <row r="12" spans="1:21">
      <c r="A12" s="1" t="s">
        <v>16</v>
      </c>
      <c r="C12" s="11">
        <v>0</v>
      </c>
      <c r="D12" s="11"/>
      <c r="E12" s="11">
        <v>56399820798</v>
      </c>
      <c r="F12" s="11"/>
      <c r="G12" s="11">
        <v>0</v>
      </c>
      <c r="H12" s="11"/>
      <c r="I12" s="11">
        <f t="shared" si="2"/>
        <v>56399820798</v>
      </c>
      <c r="J12" s="11"/>
      <c r="K12" s="13">
        <f t="shared" si="0"/>
        <v>8.9803303560411774E-2</v>
      </c>
      <c r="L12" s="11"/>
      <c r="M12" s="11">
        <v>0</v>
      </c>
      <c r="N12" s="11"/>
      <c r="O12" s="11">
        <v>10426194261</v>
      </c>
      <c r="P12" s="11"/>
      <c r="Q12" s="11">
        <v>16533032337</v>
      </c>
      <c r="R12" s="11"/>
      <c r="S12" s="11">
        <f t="shared" si="3"/>
        <v>26959226598</v>
      </c>
      <c r="T12" s="11"/>
      <c r="U12" s="13">
        <f t="shared" si="1"/>
        <v>4.2630102686269655E-3</v>
      </c>
    </row>
    <row r="13" spans="1:21">
      <c r="A13" s="1" t="s">
        <v>58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f t="shared" si="2"/>
        <v>0</v>
      </c>
      <c r="J13" s="11"/>
      <c r="K13" s="13">
        <f t="shared" si="0"/>
        <v>0</v>
      </c>
      <c r="L13" s="11"/>
      <c r="M13" s="11">
        <v>0</v>
      </c>
      <c r="N13" s="11"/>
      <c r="O13" s="11">
        <v>0</v>
      </c>
      <c r="P13" s="11"/>
      <c r="Q13" s="11">
        <v>424586702550</v>
      </c>
      <c r="R13" s="11"/>
      <c r="S13" s="11">
        <f t="shared" si="3"/>
        <v>424586702550</v>
      </c>
      <c r="T13" s="11"/>
      <c r="U13" s="13">
        <f t="shared" si="1"/>
        <v>6.7139072640436628E-2</v>
      </c>
    </row>
    <row r="14" spans="1:21">
      <c r="A14" s="1" t="s">
        <v>59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2"/>
        <v>0</v>
      </c>
      <c r="J14" s="11"/>
      <c r="K14" s="13">
        <f t="shared" si="0"/>
        <v>0</v>
      </c>
      <c r="L14" s="11"/>
      <c r="M14" s="11">
        <v>0</v>
      </c>
      <c r="N14" s="11"/>
      <c r="O14" s="11">
        <v>0</v>
      </c>
      <c r="P14" s="11"/>
      <c r="Q14" s="11">
        <v>630311876196</v>
      </c>
      <c r="R14" s="11"/>
      <c r="S14" s="11">
        <f>M14+O14+Q14</f>
        <v>630311876196</v>
      </c>
      <c r="T14" s="11"/>
      <c r="U14" s="13">
        <f t="shared" si="1"/>
        <v>9.9669995757979815E-2</v>
      </c>
    </row>
    <row r="15" spans="1:21">
      <c r="A15" s="1" t="s">
        <v>18</v>
      </c>
      <c r="C15" s="11">
        <v>0</v>
      </c>
      <c r="D15" s="11"/>
      <c r="E15" s="11">
        <v>86938763293</v>
      </c>
      <c r="F15" s="11"/>
      <c r="G15" s="11">
        <v>0</v>
      </c>
      <c r="H15" s="11"/>
      <c r="I15" s="11">
        <f t="shared" si="2"/>
        <v>86938763293</v>
      </c>
      <c r="J15" s="11"/>
      <c r="K15" s="13">
        <f t="shared" si="0"/>
        <v>0.1384293077655474</v>
      </c>
      <c r="L15" s="11"/>
      <c r="M15" s="11">
        <v>0</v>
      </c>
      <c r="N15" s="11"/>
      <c r="O15" s="11">
        <v>210961502275</v>
      </c>
      <c r="P15" s="11"/>
      <c r="Q15" s="11">
        <v>1261457677</v>
      </c>
      <c r="R15" s="11"/>
      <c r="S15" s="11">
        <f t="shared" si="3"/>
        <v>212222959952</v>
      </c>
      <c r="T15" s="11"/>
      <c r="U15" s="13">
        <f t="shared" si="1"/>
        <v>3.3558405476695023E-2</v>
      </c>
    </row>
    <row r="16" spans="1:21">
      <c r="A16" s="1" t="s">
        <v>19</v>
      </c>
      <c r="C16" s="11">
        <v>0</v>
      </c>
      <c r="D16" s="11"/>
      <c r="E16" s="11">
        <v>62020646416</v>
      </c>
      <c r="F16" s="11"/>
      <c r="G16" s="11">
        <v>0</v>
      </c>
      <c r="H16" s="11"/>
      <c r="I16" s="11">
        <f t="shared" si="2"/>
        <v>62020646416</v>
      </c>
      <c r="J16" s="11"/>
      <c r="K16" s="13">
        <f t="shared" si="0"/>
        <v>9.8753131806165573E-2</v>
      </c>
      <c r="L16" s="11"/>
      <c r="M16" s="11">
        <v>0</v>
      </c>
      <c r="N16" s="11"/>
      <c r="O16" s="11">
        <v>-78236512856</v>
      </c>
      <c r="P16" s="11"/>
      <c r="Q16" s="11">
        <v>0</v>
      </c>
      <c r="R16" s="11"/>
      <c r="S16" s="11">
        <f>M16+O16+Q16</f>
        <v>-78236512856</v>
      </c>
      <c r="T16" s="11"/>
      <c r="U16" s="13">
        <f t="shared" si="1"/>
        <v>-1.2371388195217603E-2</v>
      </c>
    </row>
    <row r="17" spans="1:21" ht="48">
      <c r="A17" s="15" t="s">
        <v>88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2"/>
        <v>0</v>
      </c>
      <c r="J17" s="11"/>
      <c r="K17" s="13">
        <f t="shared" si="0"/>
        <v>0</v>
      </c>
      <c r="L17" s="11"/>
      <c r="M17" s="11">
        <v>0</v>
      </c>
      <c r="N17" s="11"/>
      <c r="O17" s="11">
        <v>192452501</v>
      </c>
      <c r="P17" s="11"/>
      <c r="Q17" s="11">
        <v>0</v>
      </c>
      <c r="R17" s="11"/>
      <c r="S17" s="11">
        <f t="shared" si="3"/>
        <v>192452501</v>
      </c>
      <c r="T17" s="11"/>
      <c r="U17" s="13">
        <f t="shared" si="1"/>
        <v>3.0432141107742521E-5</v>
      </c>
    </row>
    <row r="18" spans="1:21">
      <c r="A18" s="15" t="s">
        <v>89</v>
      </c>
      <c r="C18" s="11">
        <v>0</v>
      </c>
      <c r="D18" s="11"/>
      <c r="E18" s="11">
        <v>525291029</v>
      </c>
      <c r="F18" s="11"/>
      <c r="G18" s="11">
        <v>0</v>
      </c>
      <c r="H18" s="11"/>
      <c r="I18" s="11">
        <f>C18+E18+G18</f>
        <v>525291029</v>
      </c>
      <c r="J18" s="11"/>
      <c r="K18" s="13">
        <f t="shared" si="0"/>
        <v>8.3640105708493429E-4</v>
      </c>
      <c r="L18" s="11"/>
      <c r="M18" s="11">
        <v>0</v>
      </c>
      <c r="N18" s="11"/>
      <c r="O18" s="11">
        <v>578076687</v>
      </c>
      <c r="P18" s="11"/>
      <c r="Q18" s="11">
        <v>0</v>
      </c>
      <c r="R18" s="11"/>
      <c r="S18" s="11">
        <f t="shared" si="3"/>
        <v>578076687</v>
      </c>
      <c r="T18" s="11"/>
      <c r="U18" s="13">
        <f t="shared" si="1"/>
        <v>9.1410146495733547E-5</v>
      </c>
    </row>
    <row r="19" spans="1:21">
      <c r="A19" s="15" t="s">
        <v>90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ref="I19:I22" si="4">C19+E19+G19</f>
        <v>0</v>
      </c>
      <c r="J19" s="11"/>
      <c r="K19" s="13">
        <f t="shared" si="0"/>
        <v>0</v>
      </c>
      <c r="L19" s="11"/>
      <c r="M19" s="11">
        <v>0</v>
      </c>
      <c r="N19" s="11"/>
      <c r="O19" s="11">
        <v>55153137</v>
      </c>
      <c r="P19" s="11"/>
      <c r="Q19" s="11">
        <v>0</v>
      </c>
      <c r="R19" s="11"/>
      <c r="S19" s="11">
        <f t="shared" si="3"/>
        <v>55153137</v>
      </c>
      <c r="T19" s="11"/>
      <c r="U19" s="13">
        <f t="shared" si="1"/>
        <v>8.7212586949891347E-6</v>
      </c>
    </row>
    <row r="20" spans="1:21">
      <c r="A20" s="15" t="s">
        <v>91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4"/>
        <v>0</v>
      </c>
      <c r="J20" s="11"/>
      <c r="K20" s="13">
        <f t="shared" si="0"/>
        <v>0</v>
      </c>
      <c r="L20" s="11"/>
      <c r="M20" s="11">
        <v>0</v>
      </c>
      <c r="N20" s="11"/>
      <c r="O20" s="11">
        <v>250105136</v>
      </c>
      <c r="P20" s="11"/>
      <c r="Q20" s="11">
        <v>0</v>
      </c>
      <c r="R20" s="11"/>
      <c r="S20" s="11">
        <f t="shared" si="3"/>
        <v>250105136</v>
      </c>
      <c r="T20" s="11"/>
      <c r="U20" s="13">
        <f t="shared" si="1"/>
        <v>3.9548640578711597E-5</v>
      </c>
    </row>
    <row r="21" spans="1:21">
      <c r="A21" s="15" t="s">
        <v>92</v>
      </c>
      <c r="C21" s="11">
        <v>0</v>
      </c>
      <c r="D21" s="11"/>
      <c r="E21" s="11">
        <v>8151984</v>
      </c>
      <c r="F21" s="11"/>
      <c r="G21" s="11">
        <v>0</v>
      </c>
      <c r="H21" s="11"/>
      <c r="I21" s="11">
        <f t="shared" si="4"/>
        <v>8151984</v>
      </c>
      <c r="J21" s="11"/>
      <c r="K21" s="13">
        <f t="shared" si="0"/>
        <v>1.2980096096290789E-5</v>
      </c>
      <c r="L21" s="11"/>
      <c r="M21" s="11">
        <v>0</v>
      </c>
      <c r="N21" s="11"/>
      <c r="O21" s="11">
        <v>8151984</v>
      </c>
      <c r="P21" s="11"/>
      <c r="Q21" s="11">
        <v>0</v>
      </c>
      <c r="R21" s="11"/>
      <c r="S21" s="11">
        <f t="shared" si="3"/>
        <v>8151984</v>
      </c>
      <c r="T21" s="11"/>
      <c r="U21" s="13">
        <f t="shared" si="1"/>
        <v>1.2890574355074726E-6</v>
      </c>
    </row>
    <row r="22" spans="1:21" ht="48">
      <c r="A22" s="15" t="s">
        <v>93</v>
      </c>
      <c r="C22" s="11">
        <v>0</v>
      </c>
      <c r="D22" s="11"/>
      <c r="E22" s="11">
        <v>56489000</v>
      </c>
      <c r="F22" s="11"/>
      <c r="G22" s="11">
        <v>0</v>
      </c>
      <c r="H22" s="11"/>
      <c r="I22" s="11">
        <f t="shared" si="4"/>
        <v>56489000</v>
      </c>
      <c r="J22" s="11"/>
      <c r="K22" s="13">
        <f t="shared" si="0"/>
        <v>8.9945300234074344E-5</v>
      </c>
      <c r="L22" s="11"/>
      <c r="M22" s="11">
        <v>0</v>
      </c>
      <c r="N22" s="11"/>
      <c r="O22" s="11">
        <v>56489000</v>
      </c>
      <c r="P22" s="11"/>
      <c r="Q22" s="11">
        <v>0</v>
      </c>
      <c r="R22" s="11"/>
      <c r="S22" s="11">
        <f t="shared" si="3"/>
        <v>56489000</v>
      </c>
      <c r="T22" s="11"/>
      <c r="U22" s="13">
        <f t="shared" si="1"/>
        <v>8.9324961229538257E-6</v>
      </c>
    </row>
    <row r="23" spans="1:21" ht="24.75" thickBot="1">
      <c r="C23" s="12">
        <f>SUM(C8:C22)</f>
        <v>0</v>
      </c>
      <c r="D23" s="11"/>
      <c r="E23" s="12">
        <f>SUM(E8:E22)</f>
        <v>628869766419</v>
      </c>
      <c r="F23" s="11"/>
      <c r="G23" s="12">
        <f>SUM(G8:G22)</f>
        <v>-832505406</v>
      </c>
      <c r="H23" s="11"/>
      <c r="I23" s="12">
        <f>SUM(I8:I22)</f>
        <v>628037261013</v>
      </c>
      <c r="J23" s="11"/>
      <c r="K23" s="14">
        <f>SUM(K8:K22)</f>
        <v>1</v>
      </c>
      <c r="L23" s="11"/>
      <c r="M23" s="12">
        <f>SUM(M8:M22)</f>
        <v>0</v>
      </c>
      <c r="N23" s="11"/>
      <c r="O23" s="12">
        <f>SUM(O8:O22)</f>
        <v>3921591405760</v>
      </c>
      <c r="P23" s="11"/>
      <c r="Q23" s="12">
        <f>SUM(Q8:Q22)</f>
        <v>2402396785496</v>
      </c>
      <c r="R23" s="11"/>
      <c r="S23" s="12">
        <f>SUM(S8:S22)</f>
        <v>6323988191256</v>
      </c>
      <c r="T23" s="11"/>
      <c r="U23" s="14">
        <f>SUM(U8:U22)</f>
        <v>1</v>
      </c>
    </row>
    <row r="24" spans="1:21" ht="24.75" thickTop="1">
      <c r="E24" s="9"/>
      <c r="G24" s="9"/>
      <c r="O24" s="9"/>
      <c r="Q24" s="9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24"/>
  <sheetViews>
    <sheetView rightToLeft="1" topLeftCell="A5" workbookViewId="0">
      <selection activeCell="K21" sqref="K21"/>
    </sheetView>
  </sheetViews>
  <sheetFormatPr defaultRowHeight="24"/>
  <cols>
    <col min="1" max="1" width="29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6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9" ht="24.75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9" ht="24.75">
      <c r="A6" s="19" t="s">
        <v>48</v>
      </c>
      <c r="C6" s="20" t="s">
        <v>46</v>
      </c>
      <c r="D6" s="20" t="s">
        <v>46</v>
      </c>
      <c r="E6" s="20" t="s">
        <v>46</v>
      </c>
      <c r="F6" s="20" t="s">
        <v>46</v>
      </c>
      <c r="G6" s="20" t="s">
        <v>46</v>
      </c>
      <c r="H6" s="20" t="s">
        <v>46</v>
      </c>
      <c r="I6" s="20" t="s">
        <v>46</v>
      </c>
      <c r="K6" s="20" t="s">
        <v>47</v>
      </c>
      <c r="L6" s="20" t="s">
        <v>47</v>
      </c>
      <c r="M6" s="20" t="s">
        <v>47</v>
      </c>
      <c r="N6" s="20" t="s">
        <v>47</v>
      </c>
      <c r="O6" s="20" t="s">
        <v>47</v>
      </c>
      <c r="P6" s="20" t="s">
        <v>47</v>
      </c>
      <c r="Q6" s="20" t="s">
        <v>47</v>
      </c>
    </row>
    <row r="7" spans="1:19" ht="24.75">
      <c r="A7" s="20" t="s">
        <v>48</v>
      </c>
      <c r="C7" s="20" t="s">
        <v>75</v>
      </c>
      <c r="E7" s="20" t="s">
        <v>72</v>
      </c>
      <c r="G7" s="20" t="s">
        <v>73</v>
      </c>
      <c r="I7" s="20" t="s">
        <v>76</v>
      </c>
      <c r="K7" s="20" t="s">
        <v>75</v>
      </c>
      <c r="M7" s="20" t="s">
        <v>72</v>
      </c>
      <c r="O7" s="20" t="s">
        <v>73</v>
      </c>
      <c r="Q7" s="20" t="s">
        <v>76</v>
      </c>
    </row>
    <row r="8" spans="1:19">
      <c r="A8" s="1" t="s">
        <v>60</v>
      </c>
      <c r="C8" s="8">
        <v>0</v>
      </c>
      <c r="D8" s="8"/>
      <c r="E8" s="8">
        <v>0</v>
      </c>
      <c r="F8" s="8"/>
      <c r="G8" s="8">
        <v>0</v>
      </c>
      <c r="H8" s="8"/>
      <c r="I8" s="8">
        <v>0</v>
      </c>
      <c r="J8" s="8"/>
      <c r="K8" s="8">
        <v>0</v>
      </c>
      <c r="L8" s="8"/>
      <c r="M8" s="8">
        <v>0</v>
      </c>
      <c r="N8" s="8"/>
      <c r="O8" s="8">
        <v>137184602249</v>
      </c>
      <c r="P8" s="8"/>
      <c r="Q8" s="8">
        <v>137184602249</v>
      </c>
      <c r="R8" s="4"/>
      <c r="S8" s="4"/>
    </row>
    <row r="9" spans="1:19">
      <c r="A9" s="1" t="s">
        <v>61</v>
      </c>
      <c r="C9" s="8">
        <v>0</v>
      </c>
      <c r="D9" s="8"/>
      <c r="E9" s="8">
        <v>0</v>
      </c>
      <c r="F9" s="8"/>
      <c r="G9" s="8">
        <v>0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218360415</v>
      </c>
      <c r="P9" s="8"/>
      <c r="Q9" s="8">
        <v>218360415</v>
      </c>
      <c r="R9" s="4"/>
      <c r="S9" s="4"/>
    </row>
    <row r="10" spans="1:19">
      <c r="A10" s="1" t="s">
        <v>62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1621288149</v>
      </c>
      <c r="P10" s="8"/>
      <c r="Q10" s="8">
        <v>1621288149</v>
      </c>
      <c r="R10" s="4"/>
      <c r="S10" s="4"/>
    </row>
    <row r="11" spans="1:19">
      <c r="A11" s="1" t="s">
        <v>63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1957291180</v>
      </c>
      <c r="P11" s="8"/>
      <c r="Q11" s="8">
        <v>1957291180</v>
      </c>
      <c r="R11" s="4"/>
      <c r="S11" s="4"/>
    </row>
    <row r="12" spans="1:19">
      <c r="A12" s="1" t="s">
        <v>64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1771406881</v>
      </c>
      <c r="P12" s="8"/>
      <c r="Q12" s="8">
        <v>1771406881</v>
      </c>
      <c r="R12" s="4"/>
      <c r="S12" s="4"/>
    </row>
    <row r="13" spans="1:19">
      <c r="A13" s="1" t="s">
        <v>65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107230564</v>
      </c>
      <c r="P13" s="8"/>
      <c r="Q13" s="8">
        <v>107230564</v>
      </c>
      <c r="R13" s="4"/>
      <c r="S13" s="4"/>
    </row>
    <row r="14" spans="1:19">
      <c r="A14" s="1" t="s">
        <v>66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-132575966</v>
      </c>
      <c r="P14" s="8"/>
      <c r="Q14" s="8">
        <v>-132575966</v>
      </c>
      <c r="R14" s="4"/>
      <c r="S14" s="4"/>
    </row>
    <row r="15" spans="1:19">
      <c r="A15" s="1" t="s">
        <v>67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43692083</v>
      </c>
      <c r="P15" s="8"/>
      <c r="Q15" s="8">
        <v>43692083</v>
      </c>
      <c r="R15" s="4"/>
      <c r="S15" s="4"/>
    </row>
    <row r="16" spans="1:19">
      <c r="A16" s="1" t="s">
        <v>68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419455967</v>
      </c>
      <c r="P16" s="8"/>
      <c r="Q16" s="8">
        <v>419455967</v>
      </c>
      <c r="R16" s="4"/>
      <c r="S16" s="4"/>
    </row>
    <row r="17" spans="1:19">
      <c r="A17" s="1" t="s">
        <v>69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-323557336</v>
      </c>
      <c r="P17" s="8"/>
      <c r="Q17" s="8">
        <v>-323557336</v>
      </c>
      <c r="R17" s="4"/>
      <c r="S17" s="4"/>
    </row>
    <row r="18" spans="1:19">
      <c r="A18" s="1" t="s">
        <v>70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1333729220</v>
      </c>
      <c r="P18" s="8"/>
      <c r="Q18" s="8">
        <v>1333729220</v>
      </c>
      <c r="R18" s="4"/>
      <c r="S18" s="4"/>
    </row>
    <row r="19" spans="1:19" ht="24.75" thickBot="1">
      <c r="C19" s="10">
        <f>SUM(C8:C18)</f>
        <v>0</v>
      </c>
      <c r="D19" s="8"/>
      <c r="E19" s="10">
        <f>SUM(E8:E18)</f>
        <v>0</v>
      </c>
      <c r="F19" s="8"/>
      <c r="G19" s="10">
        <f>SUM(G8:G18)</f>
        <v>0</v>
      </c>
      <c r="H19" s="8"/>
      <c r="I19" s="10">
        <f>SUM(I8:I18)</f>
        <v>0</v>
      </c>
      <c r="J19" s="8"/>
      <c r="K19" s="10">
        <f>SUM(K8:K18)</f>
        <v>0</v>
      </c>
      <c r="L19" s="8"/>
      <c r="M19" s="10">
        <f>SUM(M8:M18)</f>
        <v>0</v>
      </c>
      <c r="N19" s="8"/>
      <c r="O19" s="10">
        <f>SUM(O8:O18)</f>
        <v>144200923406</v>
      </c>
      <c r="P19" s="8"/>
      <c r="Q19" s="10">
        <f>SUM(Q8:Q18)</f>
        <v>144200923406</v>
      </c>
      <c r="R19" s="4"/>
      <c r="S19" s="4"/>
    </row>
    <row r="20" spans="1:19" ht="24.75" thickTop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8"/>
      <c r="P20" s="4"/>
      <c r="Q20" s="4"/>
      <c r="R20" s="4"/>
      <c r="S20" s="4"/>
    </row>
    <row r="21" spans="1:19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13" sqref="K13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20" t="s">
        <v>77</v>
      </c>
      <c r="B6" s="20" t="s">
        <v>77</v>
      </c>
      <c r="C6" s="20" t="s">
        <v>77</v>
      </c>
      <c r="E6" s="20" t="s">
        <v>46</v>
      </c>
      <c r="F6" s="20" t="s">
        <v>46</v>
      </c>
      <c r="G6" s="20" t="s">
        <v>46</v>
      </c>
      <c r="I6" s="20" t="s">
        <v>47</v>
      </c>
      <c r="J6" s="20" t="s">
        <v>47</v>
      </c>
      <c r="K6" s="20" t="s">
        <v>47</v>
      </c>
    </row>
    <row r="7" spans="1:11" ht="24.75">
      <c r="A7" s="20" t="s">
        <v>78</v>
      </c>
      <c r="C7" s="20" t="s">
        <v>26</v>
      </c>
      <c r="E7" s="20" t="s">
        <v>79</v>
      </c>
      <c r="G7" s="20" t="s">
        <v>80</v>
      </c>
      <c r="I7" s="20" t="s">
        <v>79</v>
      </c>
      <c r="K7" s="20" t="s">
        <v>80</v>
      </c>
    </row>
    <row r="8" spans="1:11">
      <c r="A8" s="1" t="s">
        <v>32</v>
      </c>
      <c r="C8" s="4" t="s">
        <v>33</v>
      </c>
      <c r="D8" s="4"/>
      <c r="E8" s="6">
        <v>3060</v>
      </c>
      <c r="F8" s="4"/>
      <c r="G8" s="13">
        <f>E8/$E$12</f>
        <v>7.0847432300358482E-5</v>
      </c>
      <c r="H8" s="4"/>
      <c r="I8" s="6">
        <v>61799</v>
      </c>
      <c r="J8" s="4"/>
      <c r="K8" s="13">
        <f>I8/$I$12</f>
        <v>1.4129345270091871E-4</v>
      </c>
    </row>
    <row r="9" spans="1:11">
      <c r="A9" s="1" t="s">
        <v>32</v>
      </c>
      <c r="C9" s="4" t="s">
        <v>36</v>
      </c>
      <c r="D9" s="4"/>
      <c r="E9" s="6">
        <v>42927913</v>
      </c>
      <c r="F9" s="4"/>
      <c r="G9" s="13">
        <f t="shared" ref="G9:G11" si="0">E9/$E$12</f>
        <v>0.9938994804128034</v>
      </c>
      <c r="H9" s="4"/>
      <c r="I9" s="6">
        <v>380530613</v>
      </c>
      <c r="J9" s="4"/>
      <c r="K9" s="13">
        <f t="shared" ref="K9:K11" si="1">I9/$I$12</f>
        <v>0.87002191247701577</v>
      </c>
    </row>
    <row r="10" spans="1:11">
      <c r="A10" s="1" t="s">
        <v>38</v>
      </c>
      <c r="C10" s="4" t="s">
        <v>39</v>
      </c>
      <c r="D10" s="4"/>
      <c r="E10" s="6">
        <v>44282</v>
      </c>
      <c r="F10" s="4"/>
      <c r="G10" s="13">
        <f t="shared" si="0"/>
        <v>1.0252503258576713E-3</v>
      </c>
      <c r="H10" s="4"/>
      <c r="I10" s="6">
        <v>30586741</v>
      </c>
      <c r="J10" s="4"/>
      <c r="K10" s="13">
        <f t="shared" si="1"/>
        <v>6.9931653307638481E-2</v>
      </c>
    </row>
    <row r="11" spans="1:11">
      <c r="A11" s="1" t="s">
        <v>41</v>
      </c>
      <c r="C11" s="4" t="s">
        <v>42</v>
      </c>
      <c r="D11" s="4"/>
      <c r="E11" s="6">
        <v>216148</v>
      </c>
      <c r="F11" s="4"/>
      <c r="G11" s="13">
        <f t="shared" si="0"/>
        <v>5.0044218290385238E-3</v>
      </c>
      <c r="H11" s="4"/>
      <c r="I11" s="6">
        <v>26201340</v>
      </c>
      <c r="J11" s="4"/>
      <c r="K11" s="13">
        <f t="shared" si="1"/>
        <v>5.9905140762644846E-2</v>
      </c>
    </row>
    <row r="12" spans="1:11" ht="24.75" thickBot="1">
      <c r="C12" s="4"/>
      <c r="D12" s="4"/>
      <c r="E12" s="7">
        <f>SUM(E8:E11)</f>
        <v>43191403</v>
      </c>
      <c r="F12" s="4"/>
      <c r="G12" s="18">
        <f>SUM(G8:G11)</f>
        <v>0.99999999999999989</v>
      </c>
      <c r="H12" s="4"/>
      <c r="I12" s="7">
        <f>SUM(I8:I11)</f>
        <v>437380493</v>
      </c>
      <c r="J12" s="4"/>
      <c r="K12" s="18">
        <f>SUM(K8:K11)</f>
        <v>1</v>
      </c>
    </row>
    <row r="13" spans="1:11" ht="24.75" thickTop="1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2023-08-27T09:48:16Z</dcterms:created>
  <dcterms:modified xsi:type="dcterms:W3CDTF">2023-08-31T07:33:53Z</dcterms:modified>
</cp:coreProperties>
</file>