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پرتفوی نهایی شده و بدون ایراد\"/>
    </mc:Choice>
  </mc:AlternateContent>
  <xr:revisionPtr revIDLastSave="0" documentId="13_ncr:1_{D7D9ED2A-707B-41CC-96F7-9434668EB27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سود اوراق بهادار و سپرده بانکی" sheetId="7" r:id="rId4"/>
    <sheet name="درآمد ناشی از تغییر قیمت اوراق" sheetId="9" r:id="rId5"/>
    <sheet name="درآمد ناشی از فروش" sheetId="10" r:id="rId6"/>
    <sheet name="جمع درآمدها" sheetId="15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1" l="1"/>
  <c r="O21" i="11"/>
  <c r="Q21" i="11"/>
  <c r="S21" i="11"/>
  <c r="U17" i="11" s="1"/>
  <c r="M24" i="10"/>
  <c r="Q24" i="10" s="1"/>
  <c r="M8" i="10"/>
  <c r="Q8" i="10" s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5" i="10"/>
  <c r="Q26" i="10"/>
  <c r="Q18" i="9"/>
  <c r="O18" i="9"/>
  <c r="M18" i="9"/>
  <c r="G18" i="9"/>
  <c r="E18" i="9"/>
  <c r="I18" i="9"/>
  <c r="I15" i="9"/>
  <c r="I16" i="9"/>
  <c r="I17" i="9"/>
  <c r="I14" i="9"/>
  <c r="E12" i="13"/>
  <c r="G11" i="13" s="1"/>
  <c r="I12" i="13"/>
  <c r="K8" i="13" s="1"/>
  <c r="G10" i="13"/>
  <c r="G8" i="13"/>
  <c r="Q19" i="12"/>
  <c r="O19" i="12"/>
  <c r="Q9" i="12"/>
  <c r="Q10" i="12"/>
  <c r="Q11" i="12"/>
  <c r="Q12" i="12"/>
  <c r="Q13" i="12"/>
  <c r="Q14" i="12"/>
  <c r="Q15" i="12"/>
  <c r="Q16" i="12"/>
  <c r="Q17" i="12"/>
  <c r="Q18" i="12"/>
  <c r="Q8" i="12"/>
  <c r="I9" i="12"/>
  <c r="I10" i="12"/>
  <c r="I11" i="12"/>
  <c r="I12" i="12"/>
  <c r="I13" i="12"/>
  <c r="I14" i="12"/>
  <c r="I15" i="12"/>
  <c r="I16" i="12"/>
  <c r="I17" i="12"/>
  <c r="I18" i="12"/>
  <c r="I8" i="12"/>
  <c r="U18" i="11"/>
  <c r="I18" i="11"/>
  <c r="S17" i="11"/>
  <c r="M21" i="11"/>
  <c r="S18" i="11"/>
  <c r="S19" i="11"/>
  <c r="S20" i="11"/>
  <c r="G21" i="11"/>
  <c r="E21" i="11"/>
  <c r="C21" i="11"/>
  <c r="I19" i="11"/>
  <c r="I20" i="11"/>
  <c r="I17" i="11"/>
  <c r="S15" i="11"/>
  <c r="I8" i="11"/>
  <c r="S9" i="11"/>
  <c r="S10" i="11"/>
  <c r="S11" i="11"/>
  <c r="S12" i="11"/>
  <c r="S13" i="11"/>
  <c r="S14" i="11"/>
  <c r="S16" i="11"/>
  <c r="S8" i="11"/>
  <c r="I9" i="11"/>
  <c r="I10" i="11"/>
  <c r="I11" i="11"/>
  <c r="I12" i="11"/>
  <c r="I13" i="11"/>
  <c r="I14" i="11"/>
  <c r="I15" i="11"/>
  <c r="I16" i="11"/>
  <c r="E27" i="10"/>
  <c r="I27" i="10"/>
  <c r="G27" i="10"/>
  <c r="O27" i="10"/>
  <c r="Q13" i="9"/>
  <c r="Q9" i="9"/>
  <c r="Q10" i="9"/>
  <c r="Q11" i="9"/>
  <c r="Q12" i="9"/>
  <c r="Q8" i="9"/>
  <c r="I9" i="9"/>
  <c r="I10" i="9"/>
  <c r="I11" i="9"/>
  <c r="I12" i="9"/>
  <c r="I13" i="9"/>
  <c r="I8" i="9"/>
  <c r="I12" i="7"/>
  <c r="K12" i="7"/>
  <c r="M12" i="7"/>
  <c r="O12" i="7"/>
  <c r="Q12" i="7"/>
  <c r="S12" i="7"/>
  <c r="Y15" i="1"/>
  <c r="S12" i="6"/>
  <c r="K12" i="6"/>
  <c r="M12" i="6"/>
  <c r="O12" i="6"/>
  <c r="Q12" i="6"/>
  <c r="W15" i="1"/>
  <c r="U15" i="1"/>
  <c r="O15" i="1"/>
  <c r="K15" i="1"/>
  <c r="G15" i="1"/>
  <c r="E15" i="1"/>
  <c r="C9" i="15" l="1"/>
  <c r="E7" i="15" s="1"/>
  <c r="M27" i="10"/>
  <c r="Q27" i="10"/>
  <c r="G9" i="15"/>
  <c r="G9" i="13"/>
  <c r="G12" i="13" s="1"/>
  <c r="K10" i="13"/>
  <c r="K11" i="13"/>
  <c r="K9" i="13"/>
  <c r="K12" i="13" s="1"/>
  <c r="U20" i="11"/>
  <c r="U19" i="11"/>
  <c r="K17" i="11"/>
  <c r="K18" i="11"/>
  <c r="K20" i="11"/>
  <c r="K19" i="11"/>
  <c r="U12" i="11"/>
  <c r="E8" i="15" l="1"/>
  <c r="E9" i="15" s="1"/>
  <c r="K9" i="11"/>
  <c r="K13" i="11"/>
  <c r="K8" i="11"/>
  <c r="K10" i="11"/>
  <c r="K14" i="11"/>
  <c r="K11" i="11"/>
  <c r="K15" i="11"/>
  <c r="K12" i="11"/>
  <c r="K16" i="11"/>
  <c r="U15" i="11"/>
  <c r="U16" i="11"/>
  <c r="U8" i="11"/>
  <c r="U21" i="11" s="1"/>
  <c r="U10" i="11"/>
  <c r="U9" i="11"/>
  <c r="U13" i="11"/>
  <c r="U14" i="11"/>
  <c r="U11" i="11"/>
  <c r="K21" i="11" l="1"/>
</calcChain>
</file>

<file path=xl/sharedStrings.xml><?xml version="1.0" encoding="utf-8"?>
<sst xmlns="http://schemas.openxmlformats.org/spreadsheetml/2006/main" count="355" uniqueCount="93">
  <si>
    <t>صندوق سرمایه‌گذاری طلای عیار مفید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</si>
  <si>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</si>
  <si>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</si>
  <si>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</si>
  <si>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</si>
  <si>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</si>
  <si>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</si>
  <si>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</si>
  <si>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</si>
  <si>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</si>
  <si>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</si>
  <si>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</si>
  <si>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</si>
  <si>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</si>
  <si>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</si>
  <si>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</si>
  <si>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</si>
  <si>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</si>
  <si>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</si>
  <si>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</si>
  <si>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گواهی سپرده کالایی شمش طلا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</si>
  <si>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</si>
  <si>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</si>
  <si>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</si>
  <si>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</si>
  <si>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</si>
  <si>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</si>
  <si>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</si>
  <si>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</si>
  <si>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</si>
  <si>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</si>
  <si>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</si>
  <si>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</si>
  <si>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</si>
  <si>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</si>
  <si>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</si>
  <si>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8416668195</t>
  </si>
  <si>
    <t>1397/06/20</t>
  </si>
  <si>
    <t>بانک پاسارگاد هفت تیر</t>
  </si>
  <si>
    <t>207-8100-16622166-1</t>
  </si>
  <si>
    <t>1399/07/05</t>
  </si>
  <si>
    <t xml:space="preserve">بانک خاورمیانه ظفر </t>
  </si>
  <si>
    <t>1009-10-810-707074690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</si>
  <si>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</si>
  <si>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</si>
  <si>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</si>
  <si>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</si>
  <si>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</si>
  <si>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</si>
  <si>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</si>
  <si>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</si>
  <si>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</si>
  <si>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</si>
  <si>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</si>
  <si>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</si>
  <si>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</si>
  <si>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</si>
  <si>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</si>
  <si>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تمام سکه طرح جدید0111آینده</t>
  </si>
  <si>
    <t>تمام سکه طرح جدید0112سامان</t>
  </si>
  <si>
    <t>تمام سکه طرح جدید 0110 صادرات</t>
  </si>
  <si>
    <t>سلف تمام سکه 001 مرکزی</t>
  </si>
  <si>
    <t>اسنادخزانه-م1بودجه00-030821</t>
  </si>
  <si>
    <t>گام بانک اقتصاد نوین0205</t>
  </si>
  <si>
    <t>اسنادخزانه-م5بودجه99-020218</t>
  </si>
  <si>
    <t>اسنادخزانه-م4بودجه99-011215</t>
  </si>
  <si>
    <t>اسنادخزانه-م3بودجه99-011110</t>
  </si>
  <si>
    <t>اسناد خزانه-م9بودجه00-031101</t>
  </si>
  <si>
    <t>اسنادخزانه-م6بودجه00-030723</t>
  </si>
  <si>
    <t>اسنادخزانه-م5بودجه00-030626</t>
  </si>
  <si>
    <t>اسنادخزانه-م2بودجه00-031024</t>
  </si>
  <si>
    <t>اسنادخزانه-م2بودجه99-011019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</si>
  <si>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</si>
  <si>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</si>
  <si>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</si>
  <si>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</si>
  <si>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</si>
  <si>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</si>
  <si>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</si>
  <si>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</si>
  <si>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</si>
  <si>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</si>
  <si>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</si>
  <si>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</si>
  <si>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درآمد سپرده بانکی</t>
  </si>
  <si>
    <t>1402/04/01</t>
  </si>
  <si>
    <t>-</t>
  </si>
  <si>
    <t>درآمد ناشی از تغییر ارزش دارایی قرارداد آتی شمش طلای خام 995 تحویل 22 خرداد ماه 1402</t>
  </si>
  <si>
    <t>درآمد ناشی از تغییر ارزش دارایی قرارداد آتی شمش طلا تحویل 28 مرداد ماه 1402</t>
  </si>
  <si>
    <t>درآمد ناشی از تغییر ارزش دارایی قرارداد آتی شمش طلا تحویل 17 تیرماه 1402</t>
  </si>
  <si>
    <t>درآمد ناشی از تغییر ارزش دارایی قرارداد آتی شمش طلا تحویل 31 تیرماه 1402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</si>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</sst>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%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37" fontId="2" fillId="0" borderId="0" xfId="0" applyNumberFormat="1" applyFont="1"/>
    <xf numFmtId="37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10" fontId="2" fillId="0" borderId="2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43" fontId="2" fillId="0" borderId="0" xfId="2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</xdr:row>
          <xdr:rowOff>0</xdr:rowOff>
        </xdr:from>
        <xdr:to>
          <xdr:col>14</xdr:col>
          <xdr:colOff>38100</xdr:colOff>
          <xdr:row>34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0B8F934-54C3-3D73-49A4-4F5429D353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B5D21-E051-4F14-B4D3-93CBF50D2094}">
  <dimension ref="A1"/>
  <sheetViews>
    <sheetView rightToLeft="1" workbookViewId="0">
      <selection activeCell="B2" sqref="B2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1</xdr:col>
                <xdr:colOff>9525</xdr:colOff>
                <xdr:row>1</xdr:row>
                <xdr:rowOff>0</xdr:rowOff>
              </from>
              <to>
                <xdr:col>14</xdr:col>
                <xdr:colOff>38100</xdr:colOff>
                <xdr:row>34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3"/>
  <sheetViews>
    <sheetView rightToLeft="1" workbookViewId="0">
      <selection activeCell="K14" sqref="K14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24.75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6" spans="1:11" ht="24.75">
      <c r="A6" s="19" t="s">
        <v>78</v>
      </c>
      <c r="B6" s="19" t="s">
        <v>78</v>
      </c>
      <c r="C6" s="19" t="s">
        <v>78</v>
      </c>
      <c r="E6" s="19" t="s">
        <v>46</v>
      </c>
      <c r="F6" s="19" t="s">
        <v>46</v>
      </c>
      <c r="G6" s="19" t="s">
        <v>46</v>
      </c>
      <c r="I6" s="19" t="s">
        <v>47</v>
      </c>
      <c r="J6" s="19" t="s">
        <v>47</v>
      </c>
      <c r="K6" s="19" t="s">
        <v>47</v>
      </c>
    </row>
    <row r="7" spans="1:11" ht="24.75">
      <c r="A7" s="19" t="s">
        <v>79</v>
      </c>
      <c r="C7" s="19" t="s">
        <v>26</v>
      </c>
      <c r="E7" s="19" t="s">
        <v>80</v>
      </c>
      <c r="G7" s="19" t="s">
        <v>81</v>
      </c>
      <c r="I7" s="19" t="s">
        <v>80</v>
      </c>
      <c r="K7" s="19" t="s">
        <v>81</v>
      </c>
    </row>
    <row r="8" spans="1:11">
      <c r="A8" s="1" t="s">
        <v>32</v>
      </c>
      <c r="C8" s="4" t="s">
        <v>33</v>
      </c>
      <c r="E8" s="6">
        <v>5965</v>
      </c>
      <c r="F8" s="4"/>
      <c r="G8" s="9">
        <f>E8/$E$12</f>
        <v>4.4215346274244809E-5</v>
      </c>
      <c r="H8" s="4"/>
      <c r="I8" s="6">
        <v>58739</v>
      </c>
      <c r="K8" s="9">
        <f>I8/$I$12</f>
        <v>1.4901224181521614E-4</v>
      </c>
    </row>
    <row r="9" spans="1:11">
      <c r="A9" s="1" t="s">
        <v>32</v>
      </c>
      <c r="C9" s="4" t="s">
        <v>36</v>
      </c>
      <c r="E9" s="6">
        <v>132126285</v>
      </c>
      <c r="F9" s="4"/>
      <c r="G9" s="9">
        <f t="shared" ref="G9:G11" si="0">E9/$E$12</f>
        <v>0.97938129810638008</v>
      </c>
      <c r="H9" s="4"/>
      <c r="I9" s="6">
        <v>337602700</v>
      </c>
      <c r="K9" s="9">
        <f t="shared" ref="K9:K11" si="1">I9/$I$12</f>
        <v>0.8564486145468917</v>
      </c>
    </row>
    <row r="10" spans="1:11">
      <c r="A10" s="1" t="s">
        <v>38</v>
      </c>
      <c r="C10" s="4" t="s">
        <v>39</v>
      </c>
      <c r="E10" s="6">
        <v>44096</v>
      </c>
      <c r="F10" s="4"/>
      <c r="G10" s="9">
        <f t="shared" si="0"/>
        <v>3.2686000156062012E-4</v>
      </c>
      <c r="H10" s="4"/>
      <c r="I10" s="6">
        <v>30542459</v>
      </c>
      <c r="K10" s="9">
        <f t="shared" si="1"/>
        <v>7.7481746133562443E-2</v>
      </c>
    </row>
    <row r="11" spans="1:11">
      <c r="A11" s="1" t="s">
        <v>41</v>
      </c>
      <c r="C11" s="4" t="s">
        <v>42</v>
      </c>
      <c r="E11" s="6">
        <v>2731565</v>
      </c>
      <c r="F11" s="4"/>
      <c r="G11" s="9">
        <f t="shared" si="0"/>
        <v>2.0247626545784998E-2</v>
      </c>
      <c r="H11" s="4"/>
      <c r="I11" s="6">
        <v>25985192</v>
      </c>
      <c r="K11" s="9">
        <f t="shared" si="1"/>
        <v>6.5920627077730637E-2</v>
      </c>
    </row>
    <row r="12" spans="1:11" ht="24.75" thickBot="1">
      <c r="E12" s="7">
        <f>SUM(E8:E11)</f>
        <v>134907911</v>
      </c>
      <c r="F12" s="4"/>
      <c r="G12" s="10">
        <f>SUM(G8:G11)</f>
        <v>0.99999999999999989</v>
      </c>
      <c r="H12" s="4"/>
      <c r="I12" s="7">
        <f>SUM(I8:I11)</f>
        <v>394189090</v>
      </c>
      <c r="K12" s="10">
        <f>SUM(K8:K11)</f>
        <v>0.99999999999999989</v>
      </c>
    </row>
    <row r="13" spans="1:11" ht="24.75" thickTop="1">
      <c r="E13" s="3"/>
      <c r="I13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K20" sqref="K20"/>
    </sheetView>
  </sheetViews>
  <sheetFormatPr defaultRowHeight="24"/>
  <cols>
    <col min="1" max="1" width="14.7109375" style="1" bestFit="1" customWidth="1"/>
    <col min="2" max="2" width="1" style="1" customWidth="1"/>
    <col min="3" max="3" width="19" style="1" customWidth="1"/>
    <col min="4" max="4" width="1" style="1" customWidth="1"/>
    <col min="5" max="5" width="22.140625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8" t="s">
        <v>0</v>
      </c>
      <c r="B2" s="18"/>
      <c r="C2" s="18"/>
      <c r="D2" s="18"/>
      <c r="E2" s="18"/>
    </row>
    <row r="3" spans="1:5" ht="24.75">
      <c r="A3" s="18" t="s">
        <v>44</v>
      </c>
      <c r="B3" s="18"/>
      <c r="C3" s="18"/>
      <c r="D3" s="18"/>
      <c r="E3" s="18"/>
    </row>
    <row r="4" spans="1:5" ht="24.75">
      <c r="A4" s="18" t="s">
        <v>2</v>
      </c>
      <c r="B4" s="18"/>
      <c r="C4" s="18"/>
      <c r="D4" s="18"/>
      <c r="E4" s="18"/>
    </row>
    <row r="5" spans="1:5" ht="24.75">
      <c r="C5" s="18" t="s">
        <v>46</v>
      </c>
      <c r="D5" s="2"/>
      <c r="E5" s="2" t="s">
        <v>91</v>
      </c>
    </row>
    <row r="6" spans="1:5" ht="24.75">
      <c r="A6" s="18" t="s">
        <v>82</v>
      </c>
      <c r="C6" s="19"/>
      <c r="D6" s="2"/>
      <c r="E6" s="5" t="s">
        <v>92</v>
      </c>
    </row>
    <row r="7" spans="1:5" ht="24.75">
      <c r="A7" s="19" t="s">
        <v>82</v>
      </c>
      <c r="C7" s="19" t="s">
        <v>29</v>
      </c>
      <c r="E7" s="19" t="s">
        <v>29</v>
      </c>
    </row>
    <row r="8" spans="1:5">
      <c r="A8" s="1" t="s">
        <v>82</v>
      </c>
      <c r="C8" s="6">
        <v>0</v>
      </c>
      <c r="D8" s="4"/>
      <c r="E8" s="6">
        <v>362828</v>
      </c>
    </row>
    <row r="9" spans="1:5" ht="25.5" thickBot="1">
      <c r="A9" s="2" t="s">
        <v>53</v>
      </c>
      <c r="C9" s="7">
        <v>0</v>
      </c>
      <c r="D9" s="4"/>
      <c r="E9" s="7">
        <v>362828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9"/>
  <sheetViews>
    <sheetView rightToLeft="1" tabSelected="1" topLeftCell="A4" workbookViewId="0">
      <selection activeCell="K18" sqref="K18"/>
    </sheetView>
  </sheetViews>
  <sheetFormatPr defaultRowHeight="2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9.140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7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6" spans="1:25" ht="24.75">
      <c r="A6" s="18" t="s">
        <v>3</v>
      </c>
      <c r="C6" s="19" t="s">
        <v>85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6">
        <v>1099200</v>
      </c>
      <c r="D9" s="4"/>
      <c r="E9" s="8">
        <v>2409129738401</v>
      </c>
      <c r="F9" s="8"/>
      <c r="G9" s="8">
        <v>3084891060000</v>
      </c>
      <c r="H9" s="8"/>
      <c r="I9" s="8">
        <v>25100</v>
      </c>
      <c r="J9" s="8"/>
      <c r="K9" s="8">
        <v>70387579736</v>
      </c>
      <c r="L9" s="8"/>
      <c r="M9" s="8">
        <v>0</v>
      </c>
      <c r="N9" s="8"/>
      <c r="O9" s="8">
        <v>0</v>
      </c>
      <c r="P9" s="8"/>
      <c r="Q9" s="8">
        <v>1124300</v>
      </c>
      <c r="R9" s="8"/>
      <c r="S9" s="8">
        <v>2710000</v>
      </c>
      <c r="T9" s="8"/>
      <c r="U9" s="8">
        <v>2479517318137</v>
      </c>
      <c r="V9" s="8"/>
      <c r="W9" s="8">
        <v>3043044433750</v>
      </c>
      <c r="X9" s="4"/>
      <c r="Y9" s="9">
        <v>9.5016028387120477E-2</v>
      </c>
    </row>
    <row r="10" spans="1:25">
      <c r="A10" s="1" t="s">
        <v>16</v>
      </c>
      <c r="C10" s="6">
        <v>670200</v>
      </c>
      <c r="D10" s="4"/>
      <c r="E10" s="8">
        <v>1855287251730</v>
      </c>
      <c r="F10" s="8"/>
      <c r="G10" s="8">
        <v>1874223671071.5</v>
      </c>
      <c r="H10" s="8"/>
      <c r="I10" s="8">
        <v>43300</v>
      </c>
      <c r="J10" s="8"/>
      <c r="K10" s="8">
        <v>124967253660</v>
      </c>
      <c r="L10" s="8"/>
      <c r="M10" s="8">
        <v>0</v>
      </c>
      <c r="N10" s="8"/>
      <c r="O10" s="8">
        <v>0</v>
      </c>
      <c r="P10" s="8"/>
      <c r="Q10" s="8">
        <v>713500</v>
      </c>
      <c r="R10" s="8"/>
      <c r="S10" s="8">
        <v>2720000</v>
      </c>
      <c r="T10" s="8"/>
      <c r="U10" s="8">
        <v>1980254505390</v>
      </c>
      <c r="V10" s="8"/>
      <c r="W10" s="8">
        <v>1938294100000</v>
      </c>
      <c r="X10" s="4"/>
      <c r="Y10" s="9">
        <v>6.0521300703201782E-2</v>
      </c>
    </row>
    <row r="11" spans="1:25">
      <c r="A11" s="1" t="s">
        <v>17</v>
      </c>
      <c r="C11" s="6">
        <v>4918800</v>
      </c>
      <c r="D11" s="4"/>
      <c r="E11" s="8">
        <v>9619362480675</v>
      </c>
      <c r="F11" s="8"/>
      <c r="G11" s="8">
        <v>13789807847848.5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4918800</v>
      </c>
      <c r="R11" s="8"/>
      <c r="S11" s="8">
        <v>2715700</v>
      </c>
      <c r="T11" s="8"/>
      <c r="U11" s="8">
        <v>9619362480675</v>
      </c>
      <c r="V11" s="8"/>
      <c r="W11" s="8">
        <v>13341287678550</v>
      </c>
      <c r="X11" s="4"/>
      <c r="Y11" s="9">
        <v>0.41656840587888361</v>
      </c>
    </row>
    <row r="12" spans="1:25">
      <c r="A12" s="1" t="s">
        <v>18</v>
      </c>
      <c r="C12" s="6">
        <v>1168900</v>
      </c>
      <c r="D12" s="4"/>
      <c r="E12" s="8">
        <v>3045449875311</v>
      </c>
      <c r="F12" s="8"/>
      <c r="G12" s="8">
        <v>3292107581167.5</v>
      </c>
      <c r="H12" s="8"/>
      <c r="I12" s="8">
        <v>16300</v>
      </c>
      <c r="J12" s="8"/>
      <c r="K12" s="8">
        <v>45494994522</v>
      </c>
      <c r="L12" s="8"/>
      <c r="M12" s="8">
        <v>0</v>
      </c>
      <c r="N12" s="8"/>
      <c r="O12" s="8">
        <v>0</v>
      </c>
      <c r="P12" s="8"/>
      <c r="Q12" s="8">
        <v>1185200</v>
      </c>
      <c r="R12" s="8"/>
      <c r="S12" s="8">
        <v>2715990</v>
      </c>
      <c r="T12" s="8"/>
      <c r="U12" s="8">
        <v>3090944869833</v>
      </c>
      <c r="V12" s="8"/>
      <c r="W12" s="8">
        <v>3214967608815</v>
      </c>
      <c r="X12" s="4"/>
      <c r="Y12" s="9">
        <v>0.10038415811312959</v>
      </c>
    </row>
    <row r="13" spans="1:25">
      <c r="A13" s="1" t="s">
        <v>19</v>
      </c>
      <c r="C13" s="6">
        <v>739100</v>
      </c>
      <c r="D13" s="4"/>
      <c r="E13" s="8">
        <v>2123566590660</v>
      </c>
      <c r="F13" s="8"/>
      <c r="G13" s="8">
        <v>2074274911250</v>
      </c>
      <c r="H13" s="8"/>
      <c r="I13" s="8">
        <v>237400</v>
      </c>
      <c r="J13" s="8"/>
      <c r="K13" s="8">
        <v>669352940674</v>
      </c>
      <c r="L13" s="8"/>
      <c r="M13" s="8">
        <v>0</v>
      </c>
      <c r="N13" s="8"/>
      <c r="O13" s="8">
        <v>0</v>
      </c>
      <c r="P13" s="8"/>
      <c r="Q13" s="8">
        <v>976500</v>
      </c>
      <c r="R13" s="8"/>
      <c r="S13" s="8">
        <v>2719900</v>
      </c>
      <c r="T13" s="8"/>
      <c r="U13" s="8">
        <v>2792919531334</v>
      </c>
      <c r="V13" s="8"/>
      <c r="W13" s="8">
        <v>2652662372062.5</v>
      </c>
      <c r="X13" s="4"/>
      <c r="Y13" s="9">
        <v>8.2826737739986458E-2</v>
      </c>
    </row>
    <row r="14" spans="1:25">
      <c r="A14" s="1" t="s">
        <v>20</v>
      </c>
      <c r="C14" s="6">
        <v>2037462</v>
      </c>
      <c r="D14" s="4"/>
      <c r="E14" s="8">
        <v>7199323184583</v>
      </c>
      <c r="F14" s="8"/>
      <c r="G14" s="8">
        <v>6230402579713.54</v>
      </c>
      <c r="H14" s="8"/>
      <c r="I14" s="8">
        <v>481959</v>
      </c>
      <c r="J14" s="8"/>
      <c r="K14" s="8">
        <v>1487074076113</v>
      </c>
      <c r="L14" s="8"/>
      <c r="M14" s="8">
        <v>-2650</v>
      </c>
      <c r="N14" s="8"/>
      <c r="O14" s="8">
        <v>8154602465</v>
      </c>
      <c r="P14" s="8"/>
      <c r="Q14" s="8">
        <v>2516771</v>
      </c>
      <c r="R14" s="8"/>
      <c r="S14" s="8">
        <v>3080000</v>
      </c>
      <c r="T14" s="8"/>
      <c r="U14" s="8">
        <v>8677203321426</v>
      </c>
      <c r="V14" s="8"/>
      <c r="W14" s="8">
        <v>7733050708768</v>
      </c>
      <c r="X14" s="4"/>
      <c r="Y14" s="9">
        <v>0.24145679817033741</v>
      </c>
    </row>
    <row r="15" spans="1:25" ht="24.75" thickBot="1">
      <c r="C15" s="4"/>
      <c r="D15" s="4"/>
      <c r="E15" s="7">
        <f>SUM(E9:E14)</f>
        <v>26252119121360</v>
      </c>
      <c r="F15" s="4"/>
      <c r="G15" s="7">
        <f>SUM(G9:G14)</f>
        <v>30345707651051.039</v>
      </c>
      <c r="H15" s="4"/>
      <c r="I15" s="4"/>
      <c r="J15" s="4"/>
      <c r="K15" s="7">
        <f>SUM(K9:K14)</f>
        <v>2397276844705</v>
      </c>
      <c r="L15" s="4"/>
      <c r="M15" s="4"/>
      <c r="N15" s="4"/>
      <c r="O15" s="7">
        <f>SUM(SUM(O9:O14))</f>
        <v>8154602465</v>
      </c>
      <c r="P15" s="4"/>
      <c r="Q15" s="4"/>
      <c r="R15" s="4"/>
      <c r="S15" s="4"/>
      <c r="T15" s="4"/>
      <c r="U15" s="7">
        <f>SUM(U9:U14)</f>
        <v>28640202026795</v>
      </c>
      <c r="V15" s="4"/>
      <c r="W15" s="7">
        <f>SUM(W9:W14)</f>
        <v>31923306901945.5</v>
      </c>
      <c r="X15" s="4"/>
      <c r="Y15" s="10">
        <f>SUM(Y9:Y14)</f>
        <v>0.9967734289926593</v>
      </c>
    </row>
    <row r="16" spans="1:25" ht="24.75" thickTop="1">
      <c r="C16" s="4"/>
      <c r="D16" s="4"/>
      <c r="E16" s="6"/>
      <c r="F16" s="4"/>
      <c r="G16" s="6"/>
      <c r="H16" s="4"/>
      <c r="I16" s="4"/>
      <c r="J16" s="4"/>
      <c r="K16" s="6"/>
      <c r="L16" s="4"/>
      <c r="M16" s="4"/>
      <c r="N16" s="4"/>
      <c r="O16" s="6"/>
      <c r="P16" s="4"/>
      <c r="Q16" s="4"/>
      <c r="R16" s="4"/>
      <c r="S16" s="4"/>
      <c r="T16" s="4"/>
      <c r="U16" s="6"/>
      <c r="V16" s="4"/>
      <c r="W16" s="6"/>
      <c r="X16" s="4"/>
      <c r="Y16" s="11"/>
    </row>
    <row r="17" spans="3:25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3:2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6"/>
    </row>
    <row r="19" spans="3:2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S8" sqref="S8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24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19" ht="24.75">
      <c r="A6" s="18" t="s">
        <v>24</v>
      </c>
      <c r="C6" s="19" t="s">
        <v>25</v>
      </c>
      <c r="D6" s="19" t="s">
        <v>25</v>
      </c>
      <c r="E6" s="19" t="s">
        <v>25</v>
      </c>
      <c r="F6" s="19" t="s">
        <v>25</v>
      </c>
      <c r="G6" s="19" t="s">
        <v>25</v>
      </c>
      <c r="H6" s="19" t="s">
        <v>25</v>
      </c>
      <c r="I6" s="19" t="s">
        <v>25</v>
      </c>
      <c r="K6" s="19" t="s">
        <v>85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24</v>
      </c>
      <c r="C7" s="19" t="s">
        <v>26</v>
      </c>
      <c r="E7" s="19" t="s">
        <v>27</v>
      </c>
      <c r="G7" s="19" t="s">
        <v>28</v>
      </c>
      <c r="I7" s="19" t="s">
        <v>22</v>
      </c>
      <c r="K7" s="19" t="s">
        <v>29</v>
      </c>
      <c r="M7" s="19" t="s">
        <v>30</v>
      </c>
      <c r="O7" s="19" t="s">
        <v>31</v>
      </c>
      <c r="Q7" s="19" t="s">
        <v>29</v>
      </c>
      <c r="S7" s="19" t="s">
        <v>23</v>
      </c>
    </row>
    <row r="8" spans="1:19">
      <c r="A8" s="1" t="s">
        <v>32</v>
      </c>
      <c r="C8" s="4" t="s">
        <v>33</v>
      </c>
      <c r="D8" s="4"/>
      <c r="E8" s="4" t="s">
        <v>34</v>
      </c>
      <c r="F8" s="4"/>
      <c r="G8" s="4" t="s">
        <v>35</v>
      </c>
      <c r="H8" s="4"/>
      <c r="I8" s="6">
        <v>5</v>
      </c>
      <c r="J8" s="4"/>
      <c r="K8" s="6">
        <v>997830</v>
      </c>
      <c r="L8" s="4"/>
      <c r="M8" s="6">
        <v>23000005965</v>
      </c>
      <c r="N8" s="4"/>
      <c r="O8" s="6">
        <v>23000280000</v>
      </c>
      <c r="P8" s="4"/>
      <c r="Q8" s="6">
        <v>723795</v>
      </c>
      <c r="R8" s="4"/>
      <c r="S8" s="9">
        <v>2.2599777217747262E-8</v>
      </c>
    </row>
    <row r="9" spans="1:19">
      <c r="A9" s="1" t="s">
        <v>32</v>
      </c>
      <c r="C9" s="4" t="s">
        <v>36</v>
      </c>
      <c r="D9" s="4"/>
      <c r="E9" s="4" t="s">
        <v>34</v>
      </c>
      <c r="F9" s="4"/>
      <c r="G9" s="4" t="s">
        <v>37</v>
      </c>
      <c r="H9" s="4"/>
      <c r="I9" s="6">
        <v>5</v>
      </c>
      <c r="J9" s="4"/>
      <c r="K9" s="6">
        <v>53245943858</v>
      </c>
      <c r="L9" s="4"/>
      <c r="M9" s="6">
        <v>3438800191</v>
      </c>
      <c r="N9" s="4"/>
      <c r="O9" s="6">
        <v>23194039645</v>
      </c>
      <c r="P9" s="4"/>
      <c r="Q9" s="6">
        <v>33490704404</v>
      </c>
      <c r="R9" s="4"/>
      <c r="S9" s="9">
        <v>1.0457138532261581E-3</v>
      </c>
    </row>
    <row r="10" spans="1:19">
      <c r="A10" s="1" t="s">
        <v>38</v>
      </c>
      <c r="C10" s="4" t="s">
        <v>39</v>
      </c>
      <c r="D10" s="4"/>
      <c r="E10" s="4" t="s">
        <v>34</v>
      </c>
      <c r="F10" s="4"/>
      <c r="G10" s="4" t="s">
        <v>40</v>
      </c>
      <c r="H10" s="4"/>
      <c r="I10" s="6">
        <v>5</v>
      </c>
      <c r="J10" s="4"/>
      <c r="K10" s="6">
        <v>10427873</v>
      </c>
      <c r="L10" s="4"/>
      <c r="M10" s="6">
        <v>44096</v>
      </c>
      <c r="N10" s="4"/>
      <c r="O10" s="6">
        <v>0</v>
      </c>
      <c r="P10" s="4"/>
      <c r="Q10" s="6">
        <v>10471969</v>
      </c>
      <c r="R10" s="4"/>
      <c r="S10" s="9">
        <v>3.2697679098523144E-7</v>
      </c>
    </row>
    <row r="11" spans="1:19">
      <c r="A11" s="1" t="s">
        <v>41</v>
      </c>
      <c r="C11" s="4" t="s">
        <v>42</v>
      </c>
      <c r="D11" s="4"/>
      <c r="E11" s="4" t="s">
        <v>34</v>
      </c>
      <c r="F11" s="4"/>
      <c r="G11" s="4" t="s">
        <v>43</v>
      </c>
      <c r="H11" s="4"/>
      <c r="I11" s="6">
        <v>5</v>
      </c>
      <c r="J11" s="4"/>
      <c r="K11" s="6">
        <v>6037250276</v>
      </c>
      <c r="L11" s="4"/>
      <c r="M11" s="6">
        <v>2272634458565</v>
      </c>
      <c r="N11" s="4"/>
      <c r="O11" s="6">
        <v>2216025737542</v>
      </c>
      <c r="P11" s="4"/>
      <c r="Q11" s="6">
        <v>62645971299</v>
      </c>
      <c r="R11" s="4"/>
      <c r="S11" s="9">
        <v>1.9560579928664733E-3</v>
      </c>
    </row>
    <row r="12" spans="1:19" ht="24.75" thickBot="1">
      <c r="C12" s="4"/>
      <c r="D12" s="4"/>
      <c r="E12" s="4"/>
      <c r="F12" s="4"/>
      <c r="G12" s="4"/>
      <c r="H12" s="4"/>
      <c r="I12" s="4"/>
      <c r="J12" s="4"/>
      <c r="K12" s="7">
        <f>SUM(K8:K11)</f>
        <v>59294619837</v>
      </c>
      <c r="L12" s="4"/>
      <c r="M12" s="7">
        <f>SUM(M8:M11)</f>
        <v>2299073308817</v>
      </c>
      <c r="N12" s="4"/>
      <c r="O12" s="7">
        <f>SUM(O8:O11)</f>
        <v>2262220057187</v>
      </c>
      <c r="P12" s="4"/>
      <c r="Q12" s="7">
        <f>SUM(Q8:Q11)</f>
        <v>96147871467</v>
      </c>
      <c r="R12" s="4"/>
      <c r="S12" s="10">
        <f>SUM(S8:S11)</f>
        <v>3.0021214226608342E-3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7"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</mergeCells>
  <pageMargins left="0.7" right="0.7" top="0.75" bottom="0.75" header="0.3" footer="0.3"/>
  <pageSetup paperSize="9" orientation="portrait" r:id="rId1"/>
  <ignoredErrors>
    <ignoredError sqref="C8:C1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5"/>
  <sheetViews>
    <sheetView rightToLeft="1" workbookViewId="0">
      <selection activeCell="G22" sqref="G22"/>
    </sheetView>
  </sheetViews>
  <sheetFormatPr defaultRowHeight="24"/>
  <cols>
    <col min="1" max="1" width="26.28515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1" ht="24.75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6" spans="1:21" ht="24.75">
      <c r="A6" s="19" t="s">
        <v>45</v>
      </c>
      <c r="B6" s="19" t="s">
        <v>45</v>
      </c>
      <c r="C6" s="19" t="s">
        <v>45</v>
      </c>
      <c r="D6" s="19" t="s">
        <v>45</v>
      </c>
      <c r="E6" s="19" t="s">
        <v>45</v>
      </c>
      <c r="F6" s="19" t="s">
        <v>45</v>
      </c>
      <c r="G6" s="19" t="s">
        <v>45</v>
      </c>
      <c r="I6" s="19" t="s">
        <v>46</v>
      </c>
      <c r="J6" s="19" t="s">
        <v>46</v>
      </c>
      <c r="K6" s="19" t="s">
        <v>46</v>
      </c>
      <c r="L6" s="19" t="s">
        <v>46</v>
      </c>
      <c r="M6" s="19" t="s">
        <v>46</v>
      </c>
      <c r="O6" s="19" t="s">
        <v>47</v>
      </c>
      <c r="P6" s="19" t="s">
        <v>47</v>
      </c>
      <c r="Q6" s="19" t="s">
        <v>47</v>
      </c>
      <c r="R6" s="19" t="s">
        <v>47</v>
      </c>
      <c r="S6" s="19" t="s">
        <v>47</v>
      </c>
    </row>
    <row r="7" spans="1:21" ht="24.75">
      <c r="A7" s="19" t="s">
        <v>48</v>
      </c>
      <c r="C7" s="19" t="s">
        <v>49</v>
      </c>
      <c r="E7" s="19" t="s">
        <v>21</v>
      </c>
      <c r="G7" s="19" t="s">
        <v>22</v>
      </c>
      <c r="I7" s="19" t="s">
        <v>50</v>
      </c>
      <c r="K7" s="19" t="s">
        <v>51</v>
      </c>
      <c r="M7" s="19" t="s">
        <v>52</v>
      </c>
      <c r="O7" s="19" t="s">
        <v>50</v>
      </c>
      <c r="Q7" s="19" t="s">
        <v>51</v>
      </c>
      <c r="S7" s="19" t="s">
        <v>52</v>
      </c>
    </row>
    <row r="8" spans="1:21">
      <c r="A8" s="1" t="s">
        <v>32</v>
      </c>
      <c r="C8" s="6">
        <v>9</v>
      </c>
      <c r="D8" s="4"/>
      <c r="E8" s="4" t="s">
        <v>86</v>
      </c>
      <c r="F8" s="4"/>
      <c r="G8" s="6">
        <v>5</v>
      </c>
      <c r="H8" s="4"/>
      <c r="I8" s="6">
        <v>5965</v>
      </c>
      <c r="J8" s="4"/>
      <c r="K8" s="6">
        <v>0</v>
      </c>
      <c r="L8" s="4"/>
      <c r="M8" s="6">
        <v>5965</v>
      </c>
      <c r="N8" s="4"/>
      <c r="O8" s="6">
        <v>58739</v>
      </c>
      <c r="P8" s="4"/>
      <c r="Q8" s="6">
        <v>0</v>
      </c>
      <c r="R8" s="4"/>
      <c r="S8" s="6">
        <v>58739</v>
      </c>
      <c r="T8" s="4"/>
      <c r="U8" s="4"/>
    </row>
    <row r="9" spans="1:21">
      <c r="A9" s="1" t="s">
        <v>32</v>
      </c>
      <c r="C9" s="6">
        <v>1</v>
      </c>
      <c r="D9" s="4"/>
      <c r="E9" s="4" t="s">
        <v>86</v>
      </c>
      <c r="F9" s="4"/>
      <c r="G9" s="6">
        <v>5</v>
      </c>
      <c r="H9" s="4"/>
      <c r="I9" s="6">
        <v>132126285</v>
      </c>
      <c r="J9" s="4"/>
      <c r="K9" s="6">
        <v>0</v>
      </c>
      <c r="L9" s="4"/>
      <c r="M9" s="6">
        <v>132126285</v>
      </c>
      <c r="N9" s="4"/>
      <c r="O9" s="6">
        <v>337602700</v>
      </c>
      <c r="P9" s="4"/>
      <c r="Q9" s="6">
        <v>0</v>
      </c>
      <c r="R9" s="4"/>
      <c r="S9" s="6">
        <v>337602700</v>
      </c>
      <c r="T9" s="4"/>
      <c r="U9" s="4"/>
    </row>
    <row r="10" spans="1:21">
      <c r="A10" s="1" t="s">
        <v>38</v>
      </c>
      <c r="C10" s="6">
        <v>17</v>
      </c>
      <c r="D10" s="4"/>
      <c r="E10" s="4" t="s">
        <v>86</v>
      </c>
      <c r="F10" s="4"/>
      <c r="G10" s="6">
        <v>5</v>
      </c>
      <c r="H10" s="4"/>
      <c r="I10" s="6">
        <v>44096</v>
      </c>
      <c r="J10" s="4"/>
      <c r="K10" s="6">
        <v>0</v>
      </c>
      <c r="L10" s="4"/>
      <c r="M10" s="6">
        <v>44096</v>
      </c>
      <c r="N10" s="4"/>
      <c r="O10" s="6">
        <v>30542459</v>
      </c>
      <c r="P10" s="4"/>
      <c r="Q10" s="6">
        <v>0</v>
      </c>
      <c r="R10" s="4"/>
      <c r="S10" s="6">
        <v>30542459</v>
      </c>
      <c r="T10" s="4"/>
      <c r="U10" s="4"/>
    </row>
    <row r="11" spans="1:21">
      <c r="A11" s="1" t="s">
        <v>41</v>
      </c>
      <c r="C11" s="6">
        <v>1</v>
      </c>
      <c r="D11" s="4"/>
      <c r="E11" s="4" t="s">
        <v>86</v>
      </c>
      <c r="F11" s="4"/>
      <c r="G11" s="6">
        <v>5</v>
      </c>
      <c r="H11" s="4"/>
      <c r="I11" s="6">
        <v>2731565</v>
      </c>
      <c r="J11" s="4"/>
      <c r="K11" s="6">
        <v>0</v>
      </c>
      <c r="L11" s="4"/>
      <c r="M11" s="6">
        <v>2731565</v>
      </c>
      <c r="N11" s="4"/>
      <c r="O11" s="6">
        <v>25985192</v>
      </c>
      <c r="P11" s="4"/>
      <c r="Q11" s="6">
        <v>0</v>
      </c>
      <c r="R11" s="4"/>
      <c r="S11" s="6">
        <v>25985192</v>
      </c>
      <c r="T11" s="4"/>
      <c r="U11" s="4"/>
    </row>
    <row r="12" spans="1:21" ht="24.75" thickBot="1">
      <c r="C12" s="4"/>
      <c r="D12" s="4"/>
      <c r="E12" s="4"/>
      <c r="F12" s="4"/>
      <c r="G12" s="4"/>
      <c r="H12" s="4"/>
      <c r="I12" s="7">
        <f>SUM(I8:I11)</f>
        <v>134907911</v>
      </c>
      <c r="J12" s="4"/>
      <c r="K12" s="7">
        <f>SUM(K8:K11)</f>
        <v>0</v>
      </c>
      <c r="L12" s="4"/>
      <c r="M12" s="7">
        <f>SUM(M8:M11)</f>
        <v>134907911</v>
      </c>
      <c r="N12" s="4"/>
      <c r="O12" s="7">
        <f>SUM(O8:O11)</f>
        <v>394189090</v>
      </c>
      <c r="P12" s="4"/>
      <c r="Q12" s="7">
        <f>SUM(Q8:Q11)</f>
        <v>0</v>
      </c>
      <c r="R12" s="4"/>
      <c r="S12" s="7">
        <f>SUM(S8:S11)</f>
        <v>394189090</v>
      </c>
      <c r="T12" s="4"/>
      <c r="U12" s="4"/>
    </row>
    <row r="13" spans="1:21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0"/>
  <sheetViews>
    <sheetView rightToLeft="1" topLeftCell="A4" workbookViewId="0">
      <selection activeCell="E23" sqref="E23"/>
    </sheetView>
  </sheetViews>
  <sheetFormatPr defaultRowHeight="24"/>
  <cols>
    <col min="1" max="1" width="57.7109375" style="1" customWidth="1"/>
    <col min="2" max="2" width="1" style="1" customWidth="1"/>
    <col min="3" max="3" width="10.8554687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46</v>
      </c>
      <c r="D6" s="19" t="s">
        <v>46</v>
      </c>
      <c r="E6" s="19" t="s">
        <v>46</v>
      </c>
      <c r="F6" s="19" t="s">
        <v>46</v>
      </c>
      <c r="G6" s="19" t="s">
        <v>46</v>
      </c>
      <c r="H6" s="19" t="s">
        <v>46</v>
      </c>
      <c r="I6" s="19" t="s">
        <v>46</v>
      </c>
      <c r="K6" s="19" t="s">
        <v>47</v>
      </c>
      <c r="L6" s="19" t="s">
        <v>47</v>
      </c>
      <c r="M6" s="19" t="s">
        <v>47</v>
      </c>
      <c r="N6" s="19" t="s">
        <v>47</v>
      </c>
      <c r="O6" s="19" t="s">
        <v>47</v>
      </c>
      <c r="P6" s="19" t="s">
        <v>47</v>
      </c>
      <c r="Q6" s="19" t="s">
        <v>47</v>
      </c>
    </row>
    <row r="7" spans="1:17" ht="24.75">
      <c r="A7" s="19" t="s">
        <v>3</v>
      </c>
      <c r="C7" s="19" t="s">
        <v>7</v>
      </c>
      <c r="E7" s="19" t="s">
        <v>54</v>
      </c>
      <c r="G7" s="19" t="s">
        <v>55</v>
      </c>
      <c r="I7" s="19" t="s">
        <v>56</v>
      </c>
      <c r="K7" s="19" t="s">
        <v>7</v>
      </c>
      <c r="M7" s="19" t="s">
        <v>54</v>
      </c>
      <c r="O7" s="19" t="s">
        <v>55</v>
      </c>
      <c r="Q7" s="19" t="s">
        <v>56</v>
      </c>
    </row>
    <row r="8" spans="1:17">
      <c r="A8" s="1" t="s">
        <v>16</v>
      </c>
      <c r="C8" s="8">
        <v>713500</v>
      </c>
      <c r="D8" s="8"/>
      <c r="E8" s="8">
        <v>1938294100000</v>
      </c>
      <c r="F8" s="8"/>
      <c r="G8" s="8">
        <v>1999190924731</v>
      </c>
      <c r="H8" s="8"/>
      <c r="I8" s="8">
        <f>E8-G8</f>
        <v>-60896824731</v>
      </c>
      <c r="J8" s="8"/>
      <c r="K8" s="8">
        <v>713500</v>
      </c>
      <c r="L8" s="8"/>
      <c r="M8" s="8">
        <v>1938294100000</v>
      </c>
      <c r="N8" s="8"/>
      <c r="O8" s="8">
        <v>1984267726537</v>
      </c>
      <c r="P8" s="8"/>
      <c r="Q8" s="8">
        <f>M8-O8</f>
        <v>-45973626537</v>
      </c>
    </row>
    <row r="9" spans="1:17">
      <c r="A9" s="1" t="s">
        <v>17</v>
      </c>
      <c r="C9" s="8">
        <v>4918800</v>
      </c>
      <c r="D9" s="8"/>
      <c r="E9" s="8">
        <v>13341287678550</v>
      </c>
      <c r="F9" s="8"/>
      <c r="G9" s="8">
        <v>13789807847848</v>
      </c>
      <c r="H9" s="8"/>
      <c r="I9" s="8">
        <f t="shared" ref="I9:I17" si="0">E9-G9</f>
        <v>-448520169298</v>
      </c>
      <c r="J9" s="8"/>
      <c r="K9" s="8">
        <v>4918800</v>
      </c>
      <c r="L9" s="8"/>
      <c r="M9" s="8">
        <v>13341287678550</v>
      </c>
      <c r="N9" s="8"/>
      <c r="O9" s="8">
        <v>9606283894987</v>
      </c>
      <c r="P9" s="8"/>
      <c r="Q9" s="8">
        <f t="shared" ref="Q9:Q12" si="1">M9-O9</f>
        <v>3735003783563</v>
      </c>
    </row>
    <row r="10" spans="1:17">
      <c r="A10" s="1" t="s">
        <v>15</v>
      </c>
      <c r="C10" s="8">
        <v>1124300</v>
      </c>
      <c r="D10" s="8"/>
      <c r="E10" s="8">
        <v>3043044433750</v>
      </c>
      <c r="F10" s="8"/>
      <c r="G10" s="8">
        <v>3155278639736</v>
      </c>
      <c r="H10" s="8"/>
      <c r="I10" s="8">
        <f t="shared" si="0"/>
        <v>-112234205986</v>
      </c>
      <c r="J10" s="8"/>
      <c r="K10" s="8">
        <v>1124300</v>
      </c>
      <c r="L10" s="8"/>
      <c r="M10" s="8">
        <v>3043044433750</v>
      </c>
      <c r="N10" s="8"/>
      <c r="O10" s="8">
        <v>2479517318137</v>
      </c>
      <c r="P10" s="8"/>
      <c r="Q10" s="8">
        <f t="shared" si="1"/>
        <v>563527115613</v>
      </c>
    </row>
    <row r="11" spans="1:17">
      <c r="A11" s="1" t="s">
        <v>18</v>
      </c>
      <c r="C11" s="8">
        <v>1185200</v>
      </c>
      <c r="D11" s="8"/>
      <c r="E11" s="8">
        <v>3214967608815</v>
      </c>
      <c r="F11" s="8"/>
      <c r="G11" s="8">
        <v>3337602575689</v>
      </c>
      <c r="H11" s="8"/>
      <c r="I11" s="8">
        <f t="shared" si="0"/>
        <v>-122634966874</v>
      </c>
      <c r="J11" s="8"/>
      <c r="K11" s="8">
        <v>1185200</v>
      </c>
      <c r="L11" s="8"/>
      <c r="M11" s="8">
        <v>3214967608815</v>
      </c>
      <c r="N11" s="8"/>
      <c r="O11" s="8">
        <v>3090944869833</v>
      </c>
      <c r="P11" s="8"/>
      <c r="Q11" s="8">
        <f t="shared" si="1"/>
        <v>124022738982</v>
      </c>
    </row>
    <row r="12" spans="1:17">
      <c r="A12" s="1" t="s">
        <v>19</v>
      </c>
      <c r="C12" s="8">
        <v>976500</v>
      </c>
      <c r="D12" s="8"/>
      <c r="E12" s="8">
        <v>2652662372062</v>
      </c>
      <c r="F12" s="8"/>
      <c r="G12" s="8">
        <v>2743627851924</v>
      </c>
      <c r="H12" s="8"/>
      <c r="I12" s="8">
        <f t="shared" si="0"/>
        <v>-90965479862</v>
      </c>
      <c r="J12" s="8"/>
      <c r="K12" s="8">
        <v>976500</v>
      </c>
      <c r="L12" s="8"/>
      <c r="M12" s="8">
        <v>2652662372062</v>
      </c>
      <c r="N12" s="8"/>
      <c r="O12" s="8">
        <v>2792919531334</v>
      </c>
      <c r="P12" s="8"/>
      <c r="Q12" s="8">
        <f t="shared" si="1"/>
        <v>-140257159272</v>
      </c>
    </row>
    <row r="13" spans="1:17">
      <c r="A13" s="1" t="s">
        <v>20</v>
      </c>
      <c r="C13" s="8">
        <v>2516771</v>
      </c>
      <c r="D13" s="8"/>
      <c r="E13" s="8">
        <v>7733050708768</v>
      </c>
      <c r="F13" s="8"/>
      <c r="G13" s="8">
        <v>7708281813338</v>
      </c>
      <c r="H13" s="8"/>
      <c r="I13" s="8">
        <f t="shared" si="0"/>
        <v>24768895430</v>
      </c>
      <c r="J13" s="8"/>
      <c r="K13" s="8">
        <v>2516771</v>
      </c>
      <c r="L13" s="8"/>
      <c r="M13" s="8">
        <v>7733050708768</v>
      </c>
      <c r="N13" s="8"/>
      <c r="O13" s="8">
        <v>8677202418208</v>
      </c>
      <c r="P13" s="8"/>
      <c r="Q13" s="8">
        <f>M13-O13</f>
        <v>-944151709440</v>
      </c>
    </row>
    <row r="14" spans="1:17" ht="48">
      <c r="A14" s="14" t="s">
        <v>87</v>
      </c>
      <c r="C14" s="8"/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/>
      <c r="L14" s="8"/>
      <c r="M14" s="8">
        <v>0</v>
      </c>
      <c r="N14" s="8"/>
      <c r="O14" s="8">
        <v>0</v>
      </c>
      <c r="P14" s="8"/>
      <c r="Q14" s="8">
        <v>192452501</v>
      </c>
    </row>
    <row r="15" spans="1:17" ht="48">
      <c r="A15" s="14" t="s">
        <v>88</v>
      </c>
      <c r="C15" s="8"/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/>
      <c r="L15" s="8"/>
      <c r="M15" s="8">
        <v>0</v>
      </c>
      <c r="N15" s="8"/>
      <c r="O15" s="8">
        <v>0</v>
      </c>
      <c r="P15" s="8"/>
      <c r="Q15" s="8">
        <v>52785658</v>
      </c>
    </row>
    <row r="16" spans="1:17" ht="48">
      <c r="A16" s="14" t="s">
        <v>89</v>
      </c>
      <c r="C16" s="8"/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/>
      <c r="L16" s="8"/>
      <c r="M16" s="8">
        <v>0</v>
      </c>
      <c r="N16" s="8"/>
      <c r="O16" s="8">
        <v>0</v>
      </c>
      <c r="P16" s="8"/>
      <c r="Q16" s="8">
        <v>55153137</v>
      </c>
    </row>
    <row r="17" spans="1:17" ht="48">
      <c r="A17" s="14" t="s">
        <v>90</v>
      </c>
      <c r="C17" s="8"/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/>
      <c r="L17" s="8"/>
      <c r="M17" s="8">
        <v>0</v>
      </c>
      <c r="N17" s="8"/>
      <c r="O17" s="8">
        <v>0</v>
      </c>
      <c r="P17" s="8"/>
      <c r="Q17" s="8">
        <v>250105136</v>
      </c>
    </row>
    <row r="18" spans="1:17" ht="24.75" thickBot="1">
      <c r="C18" s="8"/>
      <c r="D18" s="8"/>
      <c r="E18" s="13">
        <f>SUM(E8:E17)</f>
        <v>31923306901945</v>
      </c>
      <c r="F18" s="8"/>
      <c r="G18" s="13">
        <f>SUM(G8:G17)</f>
        <v>32733789653266</v>
      </c>
      <c r="H18" s="8"/>
      <c r="I18" s="13">
        <f>SUM(I8:I17)</f>
        <v>-810482751321</v>
      </c>
      <c r="J18" s="8"/>
      <c r="K18" s="8"/>
      <c r="L18" s="8"/>
      <c r="M18" s="13">
        <f>SUM(M8:M17)</f>
        <v>31923306901945</v>
      </c>
      <c r="N18" s="8"/>
      <c r="O18" s="13">
        <f>SUM(O8:O17)</f>
        <v>28631135759036</v>
      </c>
      <c r="P18" s="8"/>
      <c r="Q18" s="13">
        <f>SUM(Q8:Q17)</f>
        <v>3292721639341</v>
      </c>
    </row>
    <row r="19" spans="1:17" ht="24.75" thickTop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>
      <c r="Q20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32"/>
  <sheetViews>
    <sheetView rightToLeft="1" topLeftCell="A13" workbookViewId="0">
      <selection activeCell="M23" sqref="M23"/>
    </sheetView>
  </sheetViews>
  <sheetFormatPr defaultRowHeight="24"/>
  <cols>
    <col min="1" max="1" width="31.42578125" style="1" bestFit="1" customWidth="1"/>
    <col min="2" max="2" width="1" style="1" customWidth="1"/>
    <col min="3" max="3" width="6.85546875" style="1" bestFit="1" customWidth="1"/>
    <col min="4" max="4" width="1" style="1" customWidth="1"/>
    <col min="5" max="5" width="15" style="1" bestFit="1" customWidth="1"/>
    <col min="6" max="6" width="1" style="1" customWidth="1"/>
    <col min="7" max="7" width="1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3</v>
      </c>
      <c r="C6" s="19" t="s">
        <v>46</v>
      </c>
      <c r="D6" s="19" t="s">
        <v>46</v>
      </c>
      <c r="E6" s="19" t="s">
        <v>46</v>
      </c>
      <c r="F6" s="19" t="s">
        <v>46</v>
      </c>
      <c r="G6" s="19" t="s">
        <v>46</v>
      </c>
      <c r="H6" s="19" t="s">
        <v>46</v>
      </c>
      <c r="I6" s="19" t="s">
        <v>46</v>
      </c>
      <c r="K6" s="19" t="s">
        <v>47</v>
      </c>
      <c r="L6" s="19" t="s">
        <v>47</v>
      </c>
      <c r="M6" s="19" t="s">
        <v>47</v>
      </c>
      <c r="N6" s="19" t="s">
        <v>47</v>
      </c>
      <c r="O6" s="19" t="s">
        <v>47</v>
      </c>
      <c r="P6" s="19" t="s">
        <v>47</v>
      </c>
      <c r="Q6" s="19" t="s">
        <v>47</v>
      </c>
    </row>
    <row r="7" spans="1:17" ht="24.75">
      <c r="A7" s="19" t="s">
        <v>3</v>
      </c>
      <c r="C7" s="19" t="s">
        <v>7</v>
      </c>
      <c r="E7" s="19" t="s">
        <v>54</v>
      </c>
      <c r="G7" s="19" t="s">
        <v>55</v>
      </c>
      <c r="I7" s="19" t="s">
        <v>57</v>
      </c>
      <c r="K7" s="19" t="s">
        <v>7</v>
      </c>
      <c r="M7" s="19" t="s">
        <v>54</v>
      </c>
      <c r="O7" s="19" t="s">
        <v>55</v>
      </c>
      <c r="Q7" s="19" t="s">
        <v>57</v>
      </c>
    </row>
    <row r="8" spans="1:17">
      <c r="A8" s="1" t="s">
        <v>20</v>
      </c>
      <c r="C8" s="8">
        <v>2650</v>
      </c>
      <c r="D8" s="8"/>
      <c r="E8" s="8">
        <v>8154602465</v>
      </c>
      <c r="F8" s="8"/>
      <c r="G8" s="8">
        <v>9194842488</v>
      </c>
      <c r="H8" s="8"/>
      <c r="I8" s="8">
        <v>-1040240023</v>
      </c>
      <c r="J8" s="8"/>
      <c r="K8" s="8">
        <v>3550</v>
      </c>
      <c r="L8" s="8"/>
      <c r="M8" s="8">
        <f>10997689415-6063333</f>
        <v>10991626082</v>
      </c>
      <c r="N8" s="8"/>
      <c r="O8" s="8">
        <v>12395119420</v>
      </c>
      <c r="P8" s="8"/>
      <c r="Q8" s="8">
        <f>M8-O8</f>
        <v>-1403493338</v>
      </c>
    </row>
    <row r="9" spans="1:17">
      <c r="A9" s="1" t="s">
        <v>58</v>
      </c>
      <c r="C9" s="8">
        <v>0</v>
      </c>
      <c r="D9" s="8"/>
      <c r="E9" s="8">
        <v>0</v>
      </c>
      <c r="F9" s="8"/>
      <c r="G9" s="8">
        <v>0</v>
      </c>
      <c r="H9" s="8"/>
      <c r="I9" s="8">
        <v>0</v>
      </c>
      <c r="J9" s="8"/>
      <c r="K9" s="8">
        <v>1043000</v>
      </c>
      <c r="L9" s="8"/>
      <c r="M9" s="8">
        <v>2628532124371</v>
      </c>
      <c r="N9" s="8"/>
      <c r="O9" s="8">
        <v>1526557522424</v>
      </c>
      <c r="P9" s="8"/>
      <c r="Q9" s="8">
        <f t="shared" ref="Q9:Q26" si="0">M9-O9</f>
        <v>1101974601947</v>
      </c>
    </row>
    <row r="10" spans="1:17">
      <c r="A10" s="1" t="s">
        <v>15</v>
      </c>
      <c r="C10" s="8">
        <v>0</v>
      </c>
      <c r="D10" s="8"/>
      <c r="E10" s="8">
        <v>0</v>
      </c>
      <c r="F10" s="8"/>
      <c r="G10" s="8">
        <v>0</v>
      </c>
      <c r="H10" s="8"/>
      <c r="I10" s="8">
        <v>0</v>
      </c>
      <c r="J10" s="8"/>
      <c r="K10" s="8">
        <v>6000</v>
      </c>
      <c r="L10" s="8"/>
      <c r="M10" s="8">
        <v>17529766579</v>
      </c>
      <c r="N10" s="8"/>
      <c r="O10" s="8">
        <v>12478064601</v>
      </c>
      <c r="P10" s="8"/>
      <c r="Q10" s="8">
        <f t="shared" si="0"/>
        <v>5051701978</v>
      </c>
    </row>
    <row r="11" spans="1:17">
      <c r="A11" s="1" t="s">
        <v>17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v>0</v>
      </c>
      <c r="J11" s="8"/>
      <c r="K11" s="8">
        <v>672100</v>
      </c>
      <c r="L11" s="8"/>
      <c r="M11" s="8">
        <v>1215676791367</v>
      </c>
      <c r="N11" s="8"/>
      <c r="O11" s="8">
        <v>990769443145</v>
      </c>
      <c r="P11" s="8"/>
      <c r="Q11" s="8">
        <f t="shared" si="0"/>
        <v>224907348222</v>
      </c>
    </row>
    <row r="12" spans="1:17">
      <c r="A12" s="1" t="s">
        <v>16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v>0</v>
      </c>
      <c r="J12" s="8"/>
      <c r="K12" s="8">
        <v>57500</v>
      </c>
      <c r="L12" s="8"/>
      <c r="M12" s="8">
        <v>101393406974</v>
      </c>
      <c r="N12" s="8"/>
      <c r="O12" s="8">
        <v>84860374637</v>
      </c>
      <c r="P12" s="8"/>
      <c r="Q12" s="8">
        <f t="shared" si="0"/>
        <v>16533032337</v>
      </c>
    </row>
    <row r="13" spans="1:17">
      <c r="A13" s="1" t="s">
        <v>59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v>0</v>
      </c>
      <c r="J13" s="8"/>
      <c r="K13" s="8">
        <v>411800</v>
      </c>
      <c r="L13" s="8"/>
      <c r="M13" s="8">
        <v>1055570612133</v>
      </c>
      <c r="N13" s="8"/>
      <c r="O13" s="8">
        <v>630983909583</v>
      </c>
      <c r="P13" s="8"/>
      <c r="Q13" s="8">
        <f t="shared" si="0"/>
        <v>424586702550</v>
      </c>
    </row>
    <row r="14" spans="1:17">
      <c r="A14" s="1" t="s">
        <v>60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v>0</v>
      </c>
      <c r="J14" s="8"/>
      <c r="K14" s="8">
        <v>955300</v>
      </c>
      <c r="L14" s="8"/>
      <c r="M14" s="8">
        <v>1949724737773</v>
      </c>
      <c r="N14" s="8"/>
      <c r="O14" s="8">
        <v>1319396255268</v>
      </c>
      <c r="P14" s="8"/>
      <c r="Q14" s="8">
        <f t="shared" si="0"/>
        <v>630328482505</v>
      </c>
    </row>
    <row r="15" spans="1:17">
      <c r="A15" s="1" t="s">
        <v>18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v>0</v>
      </c>
      <c r="J15" s="8"/>
      <c r="K15" s="8">
        <v>2100</v>
      </c>
      <c r="L15" s="8"/>
      <c r="M15" s="8">
        <v>6590756745</v>
      </c>
      <c r="N15" s="8"/>
      <c r="O15" s="8">
        <v>5329299068</v>
      </c>
      <c r="P15" s="8"/>
      <c r="Q15" s="8">
        <f t="shared" si="0"/>
        <v>1261457677</v>
      </c>
    </row>
    <row r="16" spans="1:17">
      <c r="A16" s="1" t="s">
        <v>61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8">
        <v>471100</v>
      </c>
      <c r="L16" s="8"/>
      <c r="M16" s="8">
        <v>1395230932514</v>
      </c>
      <c r="N16" s="8"/>
      <c r="O16" s="8">
        <v>1258046330265</v>
      </c>
      <c r="P16" s="8"/>
      <c r="Q16" s="8">
        <f t="shared" si="0"/>
        <v>137184602249</v>
      </c>
    </row>
    <row r="17" spans="1:19">
      <c r="A17" s="1" t="s">
        <v>62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v>0</v>
      </c>
      <c r="J17" s="8"/>
      <c r="K17" s="8">
        <v>16800</v>
      </c>
      <c r="L17" s="8"/>
      <c r="M17" s="8">
        <v>10850832930</v>
      </c>
      <c r="N17" s="8"/>
      <c r="O17" s="8">
        <v>10632472515</v>
      </c>
      <c r="P17" s="8"/>
      <c r="Q17" s="8">
        <f t="shared" si="0"/>
        <v>218360415</v>
      </c>
    </row>
    <row r="18" spans="1:19">
      <c r="A18" s="1" t="s">
        <v>63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100000</v>
      </c>
      <c r="L18" s="8"/>
      <c r="M18" s="8">
        <v>84372284049</v>
      </c>
      <c r="N18" s="8"/>
      <c r="O18" s="8">
        <v>82750995900</v>
      </c>
      <c r="P18" s="8"/>
      <c r="Q18" s="8">
        <f t="shared" si="0"/>
        <v>1621288149</v>
      </c>
      <c r="S18" s="17"/>
    </row>
    <row r="19" spans="1:19">
      <c r="A19" s="1" t="s">
        <v>64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v>0</v>
      </c>
      <c r="J19" s="8"/>
      <c r="K19" s="8">
        <v>60900</v>
      </c>
      <c r="L19" s="8"/>
      <c r="M19" s="8">
        <v>54869799049</v>
      </c>
      <c r="N19" s="8"/>
      <c r="O19" s="8">
        <v>52912507869</v>
      </c>
      <c r="P19" s="8"/>
      <c r="Q19" s="8">
        <f t="shared" si="0"/>
        <v>1957291180</v>
      </c>
    </row>
    <row r="20" spans="1:19">
      <c r="A20" s="1" t="s">
        <v>65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v>0</v>
      </c>
      <c r="J20" s="8"/>
      <c r="K20" s="8">
        <v>69100</v>
      </c>
      <c r="L20" s="8"/>
      <c r="M20" s="8">
        <v>63881047467</v>
      </c>
      <c r="N20" s="8"/>
      <c r="O20" s="8">
        <v>62109640586</v>
      </c>
      <c r="P20" s="8"/>
      <c r="Q20" s="8">
        <f t="shared" si="0"/>
        <v>1771406881</v>
      </c>
    </row>
    <row r="21" spans="1:19">
      <c r="A21" s="1" t="s">
        <v>66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v>0</v>
      </c>
      <c r="J21" s="8"/>
      <c r="K21" s="8">
        <v>3900</v>
      </c>
      <c r="L21" s="8"/>
      <c r="M21" s="8">
        <v>3690524974</v>
      </c>
      <c r="N21" s="8"/>
      <c r="O21" s="8">
        <v>3583294410</v>
      </c>
      <c r="P21" s="8"/>
      <c r="Q21" s="8">
        <f t="shared" si="0"/>
        <v>107230564</v>
      </c>
    </row>
    <row r="22" spans="1:19">
      <c r="A22" s="1" t="s">
        <v>67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v>0</v>
      </c>
      <c r="J22" s="8"/>
      <c r="K22" s="8">
        <v>20000</v>
      </c>
      <c r="L22" s="8"/>
      <c r="M22" s="8">
        <v>12048215865</v>
      </c>
      <c r="N22" s="8"/>
      <c r="O22" s="8">
        <v>12180791831</v>
      </c>
      <c r="P22" s="8"/>
      <c r="Q22" s="8">
        <f t="shared" si="0"/>
        <v>-132575966</v>
      </c>
    </row>
    <row r="23" spans="1:19">
      <c r="A23" s="1" t="s">
        <v>68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v>0</v>
      </c>
      <c r="J23" s="8"/>
      <c r="K23" s="8">
        <v>74000</v>
      </c>
      <c r="L23" s="8"/>
      <c r="M23" s="8">
        <v>47603010393</v>
      </c>
      <c r="N23" s="8"/>
      <c r="O23" s="8">
        <v>47559318310</v>
      </c>
      <c r="P23" s="8"/>
      <c r="Q23" s="8">
        <f t="shared" si="0"/>
        <v>43692083</v>
      </c>
    </row>
    <row r="24" spans="1:19">
      <c r="A24" s="1" t="s">
        <v>69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v>0</v>
      </c>
      <c r="J24" s="8"/>
      <c r="K24" s="8">
        <v>50000</v>
      </c>
      <c r="L24" s="8"/>
      <c r="M24" s="8">
        <f>33057039332</f>
        <v>33057039332</v>
      </c>
      <c r="N24" s="8"/>
      <c r="O24" s="8">
        <v>32637583365</v>
      </c>
      <c r="P24" s="8"/>
      <c r="Q24" s="8">
        <f t="shared" si="0"/>
        <v>419455967</v>
      </c>
    </row>
    <row r="25" spans="1:19">
      <c r="A25" s="1" t="s">
        <v>70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v>0</v>
      </c>
      <c r="J25" s="8"/>
      <c r="K25" s="8">
        <v>51300</v>
      </c>
      <c r="L25" s="8"/>
      <c r="M25" s="8">
        <v>31004803369</v>
      </c>
      <c r="N25" s="8"/>
      <c r="O25" s="8">
        <v>31328360705</v>
      </c>
      <c r="P25" s="8"/>
      <c r="Q25" s="8">
        <f t="shared" si="0"/>
        <v>-323557336</v>
      </c>
    </row>
    <row r="26" spans="1:19">
      <c r="A26" s="1" t="s">
        <v>71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v>0</v>
      </c>
      <c r="J26" s="8"/>
      <c r="K26" s="8">
        <v>26900</v>
      </c>
      <c r="L26" s="8"/>
      <c r="M26" s="8">
        <v>26316610251</v>
      </c>
      <c r="N26" s="8"/>
      <c r="O26" s="8">
        <v>24982881031</v>
      </c>
      <c r="P26" s="8"/>
      <c r="Q26" s="8">
        <f t="shared" si="0"/>
        <v>1333729220</v>
      </c>
    </row>
    <row r="27" spans="1:19" ht="24.75" thickBot="1">
      <c r="C27" s="8"/>
      <c r="D27" s="8"/>
      <c r="E27" s="13">
        <f>SUM(E8:E26)</f>
        <v>8154602465</v>
      </c>
      <c r="F27" s="8"/>
      <c r="G27" s="13">
        <f>SUM(G8:G26)</f>
        <v>9194842488</v>
      </c>
      <c r="H27" s="8"/>
      <c r="I27" s="13">
        <f>SUM(I8:I26)</f>
        <v>-1040240023</v>
      </c>
      <c r="J27" s="8"/>
      <c r="K27" s="8"/>
      <c r="L27" s="8"/>
      <c r="M27" s="13">
        <f>SUM(M8:M26)</f>
        <v>8748934922217</v>
      </c>
      <c r="N27" s="8"/>
      <c r="O27" s="13">
        <f>SUM(O8:O26)</f>
        <v>6201494164933</v>
      </c>
      <c r="P27" s="8"/>
      <c r="Q27" s="13">
        <f>SUM(Q8:Q26)</f>
        <v>2547440757284</v>
      </c>
      <c r="S27" s="3"/>
    </row>
    <row r="28" spans="1:19" ht="24.75" thickTop="1">
      <c r="I28" s="8"/>
      <c r="J28" s="8"/>
      <c r="K28" s="8"/>
      <c r="L28" s="8"/>
      <c r="M28" s="8"/>
      <c r="N28" s="8"/>
      <c r="O28" s="8"/>
      <c r="P28" s="8"/>
      <c r="Q28" s="8"/>
      <c r="S28" s="3"/>
    </row>
    <row r="29" spans="1:19">
      <c r="I29" s="4"/>
      <c r="J29" s="4"/>
      <c r="K29" s="4"/>
      <c r="L29" s="4"/>
      <c r="M29" s="4"/>
      <c r="N29" s="4"/>
      <c r="O29" s="4"/>
      <c r="P29" s="4"/>
      <c r="Q29" s="4"/>
      <c r="S29" s="3"/>
    </row>
    <row r="30" spans="1:19">
      <c r="I30" s="4"/>
      <c r="J30" s="4"/>
      <c r="K30" s="4"/>
      <c r="L30" s="4"/>
      <c r="M30" s="4"/>
      <c r="N30" s="4"/>
      <c r="O30" s="4"/>
      <c r="P30" s="4"/>
      <c r="Q30" s="4"/>
      <c r="S30" s="3"/>
    </row>
    <row r="31" spans="1:19">
      <c r="I31" s="4"/>
      <c r="J31" s="4"/>
      <c r="K31" s="4"/>
      <c r="L31" s="4"/>
      <c r="M31" s="4"/>
      <c r="N31" s="4"/>
      <c r="O31" s="4"/>
      <c r="P31" s="4"/>
      <c r="Q31" s="4"/>
    </row>
    <row r="32" spans="1:19">
      <c r="I32" s="8"/>
      <c r="J32" s="8"/>
      <c r="K32" s="8"/>
      <c r="L32" s="8"/>
      <c r="M32" s="8"/>
      <c r="N32" s="8"/>
      <c r="O32" s="8"/>
      <c r="P32" s="8"/>
      <c r="Q32" s="8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M13"/>
  <sheetViews>
    <sheetView rightToLeft="1" workbookViewId="0">
      <selection activeCell="G19" sqref="G19"/>
    </sheetView>
  </sheetViews>
  <sheetFormatPr defaultRowHeight="24"/>
  <cols>
    <col min="1" max="1" width="19.710937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13" ht="24.75">
      <c r="A2" s="18" t="s">
        <v>0</v>
      </c>
      <c r="B2" s="18"/>
      <c r="C2" s="18"/>
      <c r="D2" s="18"/>
      <c r="E2" s="18"/>
      <c r="F2" s="18"/>
      <c r="G2" s="18"/>
    </row>
    <row r="3" spans="1:13" ht="24.75">
      <c r="A3" s="18" t="s">
        <v>44</v>
      </c>
      <c r="B3" s="18"/>
      <c r="C3" s="18"/>
      <c r="D3" s="18"/>
      <c r="E3" s="18"/>
      <c r="F3" s="18"/>
      <c r="G3" s="18"/>
    </row>
    <row r="4" spans="1:13" ht="24.75">
      <c r="A4" s="18" t="s">
        <v>2</v>
      </c>
      <c r="B4" s="18"/>
      <c r="C4" s="18"/>
      <c r="D4" s="18"/>
      <c r="E4" s="18"/>
      <c r="F4" s="18"/>
      <c r="G4" s="18"/>
    </row>
    <row r="6" spans="1:13" ht="24.75">
      <c r="A6" s="19" t="s">
        <v>48</v>
      </c>
      <c r="C6" s="19" t="s">
        <v>29</v>
      </c>
      <c r="E6" s="19" t="s">
        <v>75</v>
      </c>
      <c r="G6" s="19" t="s">
        <v>13</v>
      </c>
    </row>
    <row r="7" spans="1:13">
      <c r="A7" s="1" t="s">
        <v>83</v>
      </c>
      <c r="C7" s="8">
        <v>-811522991344</v>
      </c>
      <c r="D7" s="4"/>
      <c r="E7" s="9">
        <f>C7/$C$9</f>
        <v>1.0001662680457781</v>
      </c>
      <c r="F7" s="4"/>
      <c r="G7" s="9">
        <v>-2.5338996278547986E-2</v>
      </c>
      <c r="H7" s="4"/>
      <c r="I7" s="4"/>
      <c r="J7" s="4"/>
      <c r="K7" s="4"/>
      <c r="L7" s="4"/>
      <c r="M7" s="4"/>
    </row>
    <row r="8" spans="1:13">
      <c r="A8" s="1" t="s">
        <v>84</v>
      </c>
      <c r="C8" s="6">
        <v>134907911</v>
      </c>
      <c r="D8" s="4"/>
      <c r="E8" s="9">
        <f>C8/$C$9</f>
        <v>-1.6626804577804717E-4</v>
      </c>
      <c r="F8" s="4"/>
      <c r="G8" s="9">
        <v>4.2123650115180063E-6</v>
      </c>
      <c r="H8" s="4"/>
      <c r="I8" s="4"/>
      <c r="J8" s="4"/>
      <c r="K8" s="4"/>
      <c r="L8" s="4"/>
      <c r="M8" s="4"/>
    </row>
    <row r="9" spans="1:13" ht="24.75" thickBot="1">
      <c r="C9" s="13">
        <f>SUM(C7:C8)</f>
        <v>-811388083433</v>
      </c>
      <c r="D9" s="4"/>
      <c r="E9" s="10">
        <f>SUM(E7:E8)</f>
        <v>1</v>
      </c>
      <c r="F9" s="4"/>
      <c r="G9" s="10">
        <f>SUM(G7:G8)</f>
        <v>-2.5334783913536468E-2</v>
      </c>
      <c r="H9" s="4"/>
      <c r="I9" s="4"/>
      <c r="J9" s="4"/>
      <c r="K9" s="4"/>
      <c r="L9" s="4"/>
      <c r="M9" s="4"/>
    </row>
    <row r="10" spans="1:13" ht="24.75" thickTop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</row>
    <row r="12" spans="1:1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26"/>
  <sheetViews>
    <sheetView rightToLeft="1" topLeftCell="A13" workbookViewId="0">
      <selection activeCell="I22" sqref="I22"/>
    </sheetView>
  </sheetViews>
  <sheetFormatPr defaultRowHeight="24"/>
  <cols>
    <col min="1" max="1" width="54.5703125" style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21.28515625" style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19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24.75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6" spans="1:21" ht="24.75">
      <c r="A6" s="18" t="s">
        <v>3</v>
      </c>
      <c r="C6" s="19" t="s">
        <v>46</v>
      </c>
      <c r="D6" s="19" t="s">
        <v>46</v>
      </c>
      <c r="E6" s="19" t="s">
        <v>46</v>
      </c>
      <c r="F6" s="19" t="s">
        <v>46</v>
      </c>
      <c r="G6" s="19" t="s">
        <v>46</v>
      </c>
      <c r="H6" s="19" t="s">
        <v>46</v>
      </c>
      <c r="I6" s="19" t="s">
        <v>46</v>
      </c>
      <c r="J6" s="19" t="s">
        <v>46</v>
      </c>
      <c r="K6" s="19" t="s">
        <v>46</v>
      </c>
      <c r="M6" s="19" t="s">
        <v>47</v>
      </c>
      <c r="N6" s="19" t="s">
        <v>47</v>
      </c>
      <c r="O6" s="19" t="s">
        <v>47</v>
      </c>
      <c r="P6" s="19" t="s">
        <v>47</v>
      </c>
      <c r="Q6" s="19" t="s">
        <v>47</v>
      </c>
      <c r="R6" s="19" t="s">
        <v>47</v>
      </c>
      <c r="S6" s="19" t="s">
        <v>47</v>
      </c>
      <c r="T6" s="19" t="s">
        <v>47</v>
      </c>
      <c r="U6" s="19" t="s">
        <v>47</v>
      </c>
    </row>
    <row r="7" spans="1:21" ht="24.75">
      <c r="A7" s="19" t="s">
        <v>3</v>
      </c>
      <c r="C7" s="19" t="s">
        <v>72</v>
      </c>
      <c r="E7" s="19" t="s">
        <v>73</v>
      </c>
      <c r="G7" s="19" t="s">
        <v>74</v>
      </c>
      <c r="I7" s="19" t="s">
        <v>29</v>
      </c>
      <c r="K7" s="19" t="s">
        <v>75</v>
      </c>
      <c r="M7" s="19" t="s">
        <v>72</v>
      </c>
      <c r="O7" s="19" t="s">
        <v>73</v>
      </c>
      <c r="Q7" s="19" t="s">
        <v>74</v>
      </c>
      <c r="S7" s="19" t="s">
        <v>29</v>
      </c>
      <c r="U7" s="19" t="s">
        <v>75</v>
      </c>
    </row>
    <row r="8" spans="1:21">
      <c r="A8" s="1" t="s">
        <v>20</v>
      </c>
      <c r="C8" s="8">
        <v>0</v>
      </c>
      <c r="D8" s="8"/>
      <c r="E8" s="8">
        <v>24768895430</v>
      </c>
      <c r="F8" s="8"/>
      <c r="G8" s="8">
        <v>-1040240023</v>
      </c>
      <c r="H8" s="8"/>
      <c r="I8" s="8">
        <f>C8+E8+G8</f>
        <v>23728655407</v>
      </c>
      <c r="J8" s="8"/>
      <c r="K8" s="9">
        <f>I8/$I$21</f>
        <v>-2.9239658839119147E-2</v>
      </c>
      <c r="L8" s="8"/>
      <c r="M8" s="8">
        <v>0</v>
      </c>
      <c r="N8" s="8"/>
      <c r="O8" s="8">
        <v>-944151709440</v>
      </c>
      <c r="P8" s="8"/>
      <c r="Q8" s="8">
        <v>-1397430005</v>
      </c>
      <c r="R8" s="8"/>
      <c r="S8" s="8">
        <f>M8+O8+Q8</f>
        <v>-945549139445</v>
      </c>
      <c r="T8" s="8"/>
      <c r="U8" s="9">
        <f>S8/$S$21</f>
        <v>-0.16600325289377951</v>
      </c>
    </row>
    <row r="9" spans="1:21">
      <c r="A9" s="1" t="s">
        <v>58</v>
      </c>
      <c r="C9" s="8">
        <v>0</v>
      </c>
      <c r="D9" s="8"/>
      <c r="E9" s="8">
        <v>0</v>
      </c>
      <c r="F9" s="8"/>
      <c r="G9" s="8">
        <v>0</v>
      </c>
      <c r="H9" s="8"/>
      <c r="I9" s="8">
        <f t="shared" ref="I9:I17" si="0">C9+E9+G9</f>
        <v>0</v>
      </c>
      <c r="J9" s="8"/>
      <c r="K9" s="9">
        <f t="shared" ref="K9:K20" si="1">I9/$I$21</f>
        <v>0</v>
      </c>
      <c r="L9" s="8"/>
      <c r="M9" s="8">
        <v>0</v>
      </c>
      <c r="N9" s="8"/>
      <c r="O9" s="8">
        <v>0</v>
      </c>
      <c r="P9" s="8"/>
      <c r="Q9" s="8">
        <v>1101974601947</v>
      </c>
      <c r="R9" s="8"/>
      <c r="S9" s="8">
        <f t="shared" ref="S9:S20" si="2">M9+O9+Q9</f>
        <v>1101974601947</v>
      </c>
      <c r="T9" s="8"/>
      <c r="U9" s="9">
        <f t="shared" ref="U9:U20" si="3">S9/$S$21</f>
        <v>0.19346574482305948</v>
      </c>
    </row>
    <row r="10" spans="1:21">
      <c r="A10" s="1" t="s">
        <v>15</v>
      </c>
      <c r="C10" s="8">
        <v>0</v>
      </c>
      <c r="D10" s="8"/>
      <c r="E10" s="8">
        <v>-112234205986</v>
      </c>
      <c r="F10" s="8"/>
      <c r="G10" s="8">
        <v>0</v>
      </c>
      <c r="H10" s="8"/>
      <c r="I10" s="8">
        <f t="shared" si="0"/>
        <v>-112234205986</v>
      </c>
      <c r="J10" s="8"/>
      <c r="K10" s="9">
        <f t="shared" si="1"/>
        <v>0.13830071012544431</v>
      </c>
      <c r="L10" s="8"/>
      <c r="M10" s="8">
        <v>0</v>
      </c>
      <c r="N10" s="8"/>
      <c r="O10" s="8">
        <v>563527115613</v>
      </c>
      <c r="P10" s="8"/>
      <c r="Q10" s="8">
        <v>5051701978</v>
      </c>
      <c r="R10" s="8"/>
      <c r="S10" s="8">
        <f t="shared" si="2"/>
        <v>568578817591</v>
      </c>
      <c r="T10" s="8"/>
      <c r="U10" s="9">
        <f t="shared" si="3"/>
        <v>9.9821288296032637E-2</v>
      </c>
    </row>
    <row r="11" spans="1:21">
      <c r="A11" s="1" t="s">
        <v>17</v>
      </c>
      <c r="C11" s="8">
        <v>0</v>
      </c>
      <c r="D11" s="8"/>
      <c r="E11" s="8">
        <v>-448520169298</v>
      </c>
      <c r="F11" s="8"/>
      <c r="G11" s="8">
        <v>0</v>
      </c>
      <c r="H11" s="8"/>
      <c r="I11" s="8">
        <f t="shared" si="0"/>
        <v>-448520169298</v>
      </c>
      <c r="J11" s="8"/>
      <c r="K11" s="9">
        <f t="shared" si="1"/>
        <v>0.5526894174066288</v>
      </c>
      <c r="L11" s="8"/>
      <c r="M11" s="8">
        <v>0</v>
      </c>
      <c r="N11" s="8"/>
      <c r="O11" s="8">
        <v>3735003783563</v>
      </c>
      <c r="P11" s="8"/>
      <c r="Q11" s="8">
        <v>224907348222</v>
      </c>
      <c r="R11" s="8"/>
      <c r="S11" s="8">
        <f t="shared" si="2"/>
        <v>3959911131785</v>
      </c>
      <c r="T11" s="8"/>
      <c r="U11" s="9">
        <f t="shared" si="3"/>
        <v>0.6952130794941459</v>
      </c>
    </row>
    <row r="12" spans="1:21">
      <c r="A12" s="1" t="s">
        <v>16</v>
      </c>
      <c r="C12" s="8">
        <v>0</v>
      </c>
      <c r="D12" s="8"/>
      <c r="E12" s="8">
        <v>-60896824731</v>
      </c>
      <c r="F12" s="8"/>
      <c r="G12" s="8">
        <v>0</v>
      </c>
      <c r="H12" s="8"/>
      <c r="I12" s="8">
        <f t="shared" si="0"/>
        <v>-60896824731</v>
      </c>
      <c r="J12" s="8"/>
      <c r="K12" s="9">
        <f t="shared" si="1"/>
        <v>7.5040171850394535E-2</v>
      </c>
      <c r="L12" s="8"/>
      <c r="M12" s="8">
        <v>0</v>
      </c>
      <c r="N12" s="8"/>
      <c r="O12" s="8">
        <v>-45973626538</v>
      </c>
      <c r="P12" s="8"/>
      <c r="Q12" s="8">
        <v>16533032337</v>
      </c>
      <c r="R12" s="8"/>
      <c r="S12" s="8">
        <f t="shared" si="2"/>
        <v>-29440594201</v>
      </c>
      <c r="T12" s="8"/>
      <c r="U12" s="9">
        <f t="shared" si="3"/>
        <v>-5.1686731028705241E-3</v>
      </c>
    </row>
    <row r="13" spans="1:21">
      <c r="A13" s="1" t="s">
        <v>59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9">
        <f t="shared" si="1"/>
        <v>0</v>
      </c>
      <c r="L13" s="8"/>
      <c r="M13" s="8">
        <v>0</v>
      </c>
      <c r="N13" s="8"/>
      <c r="O13" s="8">
        <v>0</v>
      </c>
      <c r="P13" s="8"/>
      <c r="Q13" s="8">
        <v>424586702550</v>
      </c>
      <c r="R13" s="8"/>
      <c r="S13" s="8">
        <f t="shared" si="2"/>
        <v>424586702550</v>
      </c>
      <c r="T13" s="8"/>
      <c r="U13" s="9">
        <f t="shared" si="3"/>
        <v>7.4541629639802959E-2</v>
      </c>
    </row>
    <row r="14" spans="1:21">
      <c r="A14" s="1" t="s">
        <v>60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9">
        <f t="shared" si="1"/>
        <v>0</v>
      </c>
      <c r="L14" s="8"/>
      <c r="M14" s="8">
        <v>0</v>
      </c>
      <c r="N14" s="8"/>
      <c r="O14" s="8">
        <v>0</v>
      </c>
      <c r="P14" s="8"/>
      <c r="Q14" s="8">
        <v>630328482505</v>
      </c>
      <c r="R14" s="8"/>
      <c r="S14" s="8">
        <f t="shared" si="2"/>
        <v>630328482505</v>
      </c>
      <c r="T14" s="8"/>
      <c r="U14" s="9">
        <f t="shared" si="3"/>
        <v>0.11066223226520763</v>
      </c>
    </row>
    <row r="15" spans="1:21">
      <c r="A15" s="1" t="s">
        <v>18</v>
      </c>
      <c r="C15" s="8">
        <v>0</v>
      </c>
      <c r="D15" s="8"/>
      <c r="E15" s="8">
        <v>-122634966874</v>
      </c>
      <c r="F15" s="8"/>
      <c r="G15" s="8">
        <v>0</v>
      </c>
      <c r="H15" s="8"/>
      <c r="I15" s="8">
        <f t="shared" si="0"/>
        <v>-122634966874</v>
      </c>
      <c r="J15" s="8"/>
      <c r="K15" s="9">
        <f t="shared" si="1"/>
        <v>0.15111705790479044</v>
      </c>
      <c r="L15" s="8"/>
      <c r="M15" s="8">
        <v>0</v>
      </c>
      <c r="N15" s="8"/>
      <c r="O15" s="8">
        <v>124022738982</v>
      </c>
      <c r="P15" s="8"/>
      <c r="Q15" s="8">
        <v>1261457677</v>
      </c>
      <c r="R15" s="8"/>
      <c r="S15" s="8">
        <f>M15+O15+Q15</f>
        <v>125284196659</v>
      </c>
      <c r="T15" s="8"/>
      <c r="U15" s="9">
        <f t="shared" si="3"/>
        <v>2.1995244153873741E-2</v>
      </c>
    </row>
    <row r="16" spans="1:21">
      <c r="A16" s="1" t="s">
        <v>19</v>
      </c>
      <c r="C16" s="8">
        <v>0</v>
      </c>
      <c r="D16" s="8"/>
      <c r="E16" s="8">
        <v>-90965479862</v>
      </c>
      <c r="F16" s="8"/>
      <c r="G16" s="8">
        <v>0</v>
      </c>
      <c r="H16" s="8"/>
      <c r="I16" s="8">
        <f t="shared" si="0"/>
        <v>-90965479862</v>
      </c>
      <c r="J16" s="8"/>
      <c r="K16" s="9">
        <f t="shared" si="1"/>
        <v>0.11209230155186109</v>
      </c>
      <c r="L16" s="8"/>
      <c r="M16" s="8">
        <v>0</v>
      </c>
      <c r="N16" s="8"/>
      <c r="O16" s="8">
        <v>-140257159271</v>
      </c>
      <c r="P16" s="8"/>
      <c r="Q16" s="8">
        <v>0</v>
      </c>
      <c r="R16" s="8"/>
      <c r="S16" s="8">
        <f t="shared" si="2"/>
        <v>-140257159271</v>
      </c>
      <c r="T16" s="8"/>
      <c r="U16" s="9">
        <f t="shared" si="3"/>
        <v>-2.4623939369553243E-2</v>
      </c>
    </row>
    <row r="17" spans="1:21" ht="48">
      <c r="A17" s="14" t="s">
        <v>87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9">
        <f t="shared" si="1"/>
        <v>0</v>
      </c>
      <c r="L17" s="8"/>
      <c r="M17" s="8">
        <v>0</v>
      </c>
      <c r="N17" s="8"/>
      <c r="O17" s="8">
        <v>192452501</v>
      </c>
      <c r="P17" s="8"/>
      <c r="Q17" s="8">
        <v>0</v>
      </c>
      <c r="R17" s="8"/>
      <c r="S17" s="8">
        <f>M17+O17+Q17</f>
        <v>192452501</v>
      </c>
      <c r="T17" s="8"/>
      <c r="U17" s="9">
        <f>S17/$S$21</f>
        <v>3.3787499624076032E-5</v>
      </c>
    </row>
    <row r="18" spans="1:21" ht="48">
      <c r="A18" s="14" t="s">
        <v>88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>C18+E18+G18</f>
        <v>0</v>
      </c>
      <c r="J18" s="8"/>
      <c r="K18" s="9">
        <f t="shared" si="1"/>
        <v>0</v>
      </c>
      <c r="L18" s="8"/>
      <c r="M18" s="8">
        <v>0</v>
      </c>
      <c r="N18" s="8"/>
      <c r="O18" s="8">
        <v>52785658</v>
      </c>
      <c r="P18" s="8"/>
      <c r="Q18" s="8">
        <v>0</v>
      </c>
      <c r="R18" s="8"/>
      <c r="S18" s="8">
        <f t="shared" si="2"/>
        <v>52785658</v>
      </c>
      <c r="T18" s="8"/>
      <c r="U18" s="9">
        <f t="shared" si="3"/>
        <v>9.2671978309682035E-6</v>
      </c>
    </row>
    <row r="19" spans="1:21" ht="48">
      <c r="A19" s="14" t="s">
        <v>89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ref="I19:I20" si="4">C19+E19+G19</f>
        <v>0</v>
      </c>
      <c r="J19" s="8"/>
      <c r="K19" s="9">
        <f t="shared" si="1"/>
        <v>0</v>
      </c>
      <c r="L19" s="8"/>
      <c r="M19" s="8">
        <v>0</v>
      </c>
      <c r="N19" s="8"/>
      <c r="O19" s="8">
        <v>55153137</v>
      </c>
      <c r="P19" s="8"/>
      <c r="Q19" s="8">
        <v>0</v>
      </c>
      <c r="R19" s="8"/>
      <c r="S19" s="8">
        <f t="shared" si="2"/>
        <v>55153137</v>
      </c>
      <c r="T19" s="8"/>
      <c r="U19" s="9">
        <f t="shared" si="3"/>
        <v>9.6828390692314992E-6</v>
      </c>
    </row>
    <row r="20" spans="1:21" ht="48">
      <c r="A20" s="14" t="s">
        <v>90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4"/>
        <v>0</v>
      </c>
      <c r="J20" s="8"/>
      <c r="K20" s="9">
        <f t="shared" si="1"/>
        <v>0</v>
      </c>
      <c r="L20" s="8"/>
      <c r="M20" s="8">
        <v>0</v>
      </c>
      <c r="N20" s="8"/>
      <c r="O20" s="8">
        <v>250105136</v>
      </c>
      <c r="P20" s="8"/>
      <c r="Q20" s="8">
        <v>0</v>
      </c>
      <c r="R20" s="8"/>
      <c r="S20" s="8">
        <f t="shared" si="2"/>
        <v>250105136</v>
      </c>
      <c r="T20" s="8"/>
      <c r="U20" s="9">
        <f t="shared" si="3"/>
        <v>4.3909157556645549E-5</v>
      </c>
    </row>
    <row r="21" spans="1:21" ht="24.75" thickBot="1">
      <c r="C21" s="13">
        <f>SUM(C8:C20)</f>
        <v>0</v>
      </c>
      <c r="D21" s="8"/>
      <c r="E21" s="13">
        <f>SUM(E8:E20)</f>
        <v>-810482751321</v>
      </c>
      <c r="F21" s="8"/>
      <c r="G21" s="13">
        <f>SUM(G8:G20)</f>
        <v>-1040240023</v>
      </c>
      <c r="H21" s="8"/>
      <c r="I21" s="13">
        <f>SUM(I8:I20)</f>
        <v>-811522991344</v>
      </c>
      <c r="J21" s="8"/>
      <c r="K21" s="16">
        <f>SUM(K8:K20)</f>
        <v>1</v>
      </c>
      <c r="L21" s="8"/>
      <c r="M21" s="13">
        <f>SUM(M8:M20)</f>
        <v>0</v>
      </c>
      <c r="N21" s="8"/>
      <c r="O21" s="13">
        <f>SUM(O8:O20)</f>
        <v>3292721639341</v>
      </c>
      <c r="P21" s="8"/>
      <c r="Q21" s="13">
        <f>SUM(Q8:Q20)</f>
        <v>2403245897211</v>
      </c>
      <c r="R21" s="8"/>
      <c r="S21" s="13">
        <f>SUM(S8:S20)</f>
        <v>5695967536552</v>
      </c>
      <c r="T21" s="8"/>
      <c r="U21" s="15">
        <f>SUM(U8:U20)</f>
        <v>1</v>
      </c>
    </row>
    <row r="22" spans="1:21" ht="24.75" thickTop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0"/>
  <sheetViews>
    <sheetView rightToLeft="1" workbookViewId="0">
      <selection activeCell="E20" sqref="E20"/>
    </sheetView>
  </sheetViews>
  <sheetFormatPr defaultRowHeight="24"/>
  <cols>
    <col min="1" max="1" width="29.71093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6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24.75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ht="24.7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6" spans="1:17" ht="24.75">
      <c r="A6" s="18" t="s">
        <v>48</v>
      </c>
      <c r="C6" s="19" t="s">
        <v>46</v>
      </c>
      <c r="D6" s="19" t="s">
        <v>46</v>
      </c>
      <c r="E6" s="19" t="s">
        <v>46</v>
      </c>
      <c r="F6" s="19" t="s">
        <v>46</v>
      </c>
      <c r="G6" s="19" t="s">
        <v>46</v>
      </c>
      <c r="H6" s="19" t="s">
        <v>46</v>
      </c>
      <c r="I6" s="19" t="s">
        <v>46</v>
      </c>
      <c r="K6" s="19" t="s">
        <v>47</v>
      </c>
      <c r="L6" s="19" t="s">
        <v>47</v>
      </c>
      <c r="M6" s="19" t="s">
        <v>47</v>
      </c>
      <c r="N6" s="19" t="s">
        <v>47</v>
      </c>
      <c r="O6" s="19" t="s">
        <v>47</v>
      </c>
      <c r="P6" s="19" t="s">
        <v>47</v>
      </c>
      <c r="Q6" s="19" t="s">
        <v>47</v>
      </c>
    </row>
    <row r="7" spans="1:17" ht="24.75">
      <c r="A7" s="19" t="s">
        <v>48</v>
      </c>
      <c r="C7" s="19" t="s">
        <v>76</v>
      </c>
      <c r="E7" s="19" t="s">
        <v>73</v>
      </c>
      <c r="G7" s="19" t="s">
        <v>74</v>
      </c>
      <c r="I7" s="19" t="s">
        <v>77</v>
      </c>
      <c r="K7" s="19" t="s">
        <v>76</v>
      </c>
      <c r="M7" s="19" t="s">
        <v>73</v>
      </c>
      <c r="O7" s="19" t="s">
        <v>74</v>
      </c>
      <c r="Q7" s="19" t="s">
        <v>77</v>
      </c>
    </row>
    <row r="8" spans="1:17">
      <c r="A8" s="1" t="s">
        <v>61</v>
      </c>
      <c r="C8" s="8">
        <v>0</v>
      </c>
      <c r="D8" s="8"/>
      <c r="E8" s="8">
        <v>0</v>
      </c>
      <c r="F8" s="8"/>
      <c r="G8" s="8">
        <v>0</v>
      </c>
      <c r="H8" s="8"/>
      <c r="I8" s="8">
        <f>G8+E8+C8</f>
        <v>0</v>
      </c>
      <c r="J8" s="8"/>
      <c r="K8" s="8">
        <v>0</v>
      </c>
      <c r="L8" s="8"/>
      <c r="M8" s="8">
        <v>0</v>
      </c>
      <c r="N8" s="8"/>
      <c r="O8" s="8">
        <v>137184602249</v>
      </c>
      <c r="P8" s="8"/>
      <c r="Q8" s="8">
        <f>O8+M8+K8</f>
        <v>137184602249</v>
      </c>
    </row>
    <row r="9" spans="1:17">
      <c r="A9" s="1" t="s">
        <v>62</v>
      </c>
      <c r="C9" s="8">
        <v>0</v>
      </c>
      <c r="D9" s="8"/>
      <c r="E9" s="8">
        <v>0</v>
      </c>
      <c r="F9" s="8"/>
      <c r="G9" s="8">
        <v>0</v>
      </c>
      <c r="H9" s="8"/>
      <c r="I9" s="8">
        <f t="shared" ref="I9:I18" si="0">G9+E9+C9</f>
        <v>0</v>
      </c>
      <c r="J9" s="8"/>
      <c r="K9" s="8">
        <v>0</v>
      </c>
      <c r="L9" s="8"/>
      <c r="M9" s="8">
        <v>0</v>
      </c>
      <c r="N9" s="8"/>
      <c r="O9" s="8">
        <v>218360415</v>
      </c>
      <c r="P9" s="8"/>
      <c r="Q9" s="8">
        <f t="shared" ref="Q9:Q18" si="1">O9+M9+K9</f>
        <v>218360415</v>
      </c>
    </row>
    <row r="10" spans="1:17">
      <c r="A10" s="1" t="s">
        <v>63</v>
      </c>
      <c r="C10" s="8">
        <v>0</v>
      </c>
      <c r="D10" s="8"/>
      <c r="E10" s="8">
        <v>0</v>
      </c>
      <c r="F10" s="8"/>
      <c r="G10" s="8">
        <v>0</v>
      </c>
      <c r="H10" s="8"/>
      <c r="I10" s="8">
        <f t="shared" si="0"/>
        <v>0</v>
      </c>
      <c r="J10" s="8"/>
      <c r="K10" s="8">
        <v>0</v>
      </c>
      <c r="L10" s="8"/>
      <c r="M10" s="8">
        <v>0</v>
      </c>
      <c r="N10" s="8"/>
      <c r="O10" s="8">
        <v>1621288149</v>
      </c>
      <c r="P10" s="8"/>
      <c r="Q10" s="8">
        <f t="shared" si="1"/>
        <v>1621288149</v>
      </c>
    </row>
    <row r="11" spans="1:17">
      <c r="A11" s="1" t="s">
        <v>64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0</v>
      </c>
      <c r="L11" s="8"/>
      <c r="M11" s="8">
        <v>0</v>
      </c>
      <c r="N11" s="8"/>
      <c r="O11" s="8">
        <v>1957291180</v>
      </c>
      <c r="P11" s="8"/>
      <c r="Q11" s="8">
        <f t="shared" si="1"/>
        <v>1957291180</v>
      </c>
    </row>
    <row r="12" spans="1:17">
      <c r="A12" s="1" t="s">
        <v>65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0</v>
      </c>
      <c r="L12" s="8"/>
      <c r="M12" s="8">
        <v>0</v>
      </c>
      <c r="N12" s="8"/>
      <c r="O12" s="8">
        <v>1771406881</v>
      </c>
      <c r="P12" s="8"/>
      <c r="Q12" s="8">
        <f t="shared" si="1"/>
        <v>1771406881</v>
      </c>
    </row>
    <row r="13" spans="1:17">
      <c r="A13" s="1" t="s">
        <v>66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8">
        <v>0</v>
      </c>
      <c r="L13" s="8"/>
      <c r="M13" s="8">
        <v>0</v>
      </c>
      <c r="N13" s="8"/>
      <c r="O13" s="8">
        <v>107230564</v>
      </c>
      <c r="P13" s="8"/>
      <c r="Q13" s="8">
        <f t="shared" si="1"/>
        <v>107230564</v>
      </c>
    </row>
    <row r="14" spans="1:17">
      <c r="A14" s="1" t="s">
        <v>67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0</v>
      </c>
      <c r="L14" s="8"/>
      <c r="M14" s="8">
        <v>0</v>
      </c>
      <c r="N14" s="8"/>
      <c r="O14" s="8">
        <v>-132575966</v>
      </c>
      <c r="P14" s="8"/>
      <c r="Q14" s="8">
        <f t="shared" si="1"/>
        <v>-132575966</v>
      </c>
    </row>
    <row r="15" spans="1:17">
      <c r="A15" s="1" t="s">
        <v>68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8">
        <v>0</v>
      </c>
      <c r="L15" s="8"/>
      <c r="M15" s="8">
        <v>0</v>
      </c>
      <c r="N15" s="8"/>
      <c r="O15" s="8">
        <v>43692083</v>
      </c>
      <c r="P15" s="8"/>
      <c r="Q15" s="8">
        <f t="shared" si="1"/>
        <v>43692083</v>
      </c>
    </row>
    <row r="16" spans="1:17">
      <c r="A16" s="1" t="s">
        <v>69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0</v>
      </c>
      <c r="L16" s="8"/>
      <c r="M16" s="8">
        <v>0</v>
      </c>
      <c r="N16" s="8"/>
      <c r="O16" s="8">
        <v>419455967</v>
      </c>
      <c r="P16" s="8"/>
      <c r="Q16" s="8">
        <f t="shared" si="1"/>
        <v>419455967</v>
      </c>
    </row>
    <row r="17" spans="1:17">
      <c r="A17" s="1" t="s">
        <v>70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0</v>
      </c>
      <c r="L17" s="8"/>
      <c r="M17" s="8">
        <v>0</v>
      </c>
      <c r="N17" s="8"/>
      <c r="O17" s="8">
        <v>-323557336</v>
      </c>
      <c r="P17" s="8"/>
      <c r="Q17" s="8">
        <f t="shared" si="1"/>
        <v>-323557336</v>
      </c>
    </row>
    <row r="18" spans="1:17">
      <c r="A18" s="1" t="s">
        <v>71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0</v>
      </c>
      <c r="L18" s="8"/>
      <c r="M18" s="8">
        <v>0</v>
      </c>
      <c r="N18" s="8"/>
      <c r="O18" s="8">
        <v>1333729220</v>
      </c>
      <c r="P18" s="8"/>
      <c r="Q18" s="8">
        <f t="shared" si="1"/>
        <v>1333729220</v>
      </c>
    </row>
    <row r="19" spans="1:17" ht="24.75" thickBot="1">
      <c r="C19" s="13"/>
      <c r="D19" s="8"/>
      <c r="E19" s="13"/>
      <c r="F19" s="8"/>
      <c r="G19" s="13"/>
      <c r="H19" s="8"/>
      <c r="I19" s="13"/>
      <c r="J19" s="8"/>
      <c r="K19" s="13"/>
      <c r="L19" s="8"/>
      <c r="M19" s="13"/>
      <c r="N19" s="8"/>
      <c r="O19" s="13">
        <f>SUM(O8:O18)</f>
        <v>144200923406</v>
      </c>
      <c r="P19" s="8"/>
      <c r="Q19" s="13">
        <f>SUM(Q8:Q18)</f>
        <v>144200923406</v>
      </c>
    </row>
    <row r="20" spans="1:17" ht="24.75" thickTop="1">
      <c r="O20" s="12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سود اوراق بهادار و سپرده بانکی</vt:lpstr>
      <vt:lpstr>درآمد ناشی از تغییر قیمت اوراق</vt:lpstr>
      <vt:lpstr>درآمد ناشی از فروش</vt:lpstr>
      <vt:lpstr>جمع درآمدها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2023-07-29T12:46:22Z</dcterms:created>
  <dcterms:modified xsi:type="dcterms:W3CDTF">2023-08-01T08:45:26Z</dcterms:modified>
</cp:coreProperties>
</file>