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خرداد1402\New folder\"/>
    </mc:Choice>
  </mc:AlternateContent>
  <xr:revisionPtr revIDLastSave="0" documentId="13_ncr:1_{94A8B49B-CD45-49A9-8502-5B3FF746833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سپرده" sheetId="6" r:id="rId3"/>
    <sheet name="سود اوراق بهادار و سپرده بانکی" sheetId="7" r:id="rId4"/>
    <sheet name="درآمد ناشی از تغییر قیمت اوراق" sheetId="9" r:id="rId5"/>
    <sheet name="جمع درآمدها" sheetId="15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5" l="1"/>
  <c r="E8" i="15" s="1"/>
  <c r="M8" i="10"/>
  <c r="Q8" i="10" s="1"/>
  <c r="G10" i="15"/>
  <c r="G12" i="13"/>
  <c r="K12" i="13"/>
  <c r="K9" i="13"/>
  <c r="K10" i="13"/>
  <c r="K11" i="13"/>
  <c r="K8" i="13"/>
  <c r="G9" i="13"/>
  <c r="G10" i="13"/>
  <c r="G11" i="13"/>
  <c r="G8" i="13"/>
  <c r="E12" i="13"/>
  <c r="I12" i="13"/>
  <c r="C19" i="12"/>
  <c r="E19" i="12"/>
  <c r="G19" i="12"/>
  <c r="I19" i="12"/>
  <c r="K19" i="12"/>
  <c r="M19" i="12"/>
  <c r="O19" i="12"/>
  <c r="Q19" i="12"/>
  <c r="Q17" i="11"/>
  <c r="I9" i="11"/>
  <c r="I10" i="11"/>
  <c r="I11" i="11"/>
  <c r="I12" i="11"/>
  <c r="I13" i="11"/>
  <c r="I14" i="11"/>
  <c r="I15" i="11"/>
  <c r="I16" i="11"/>
  <c r="S9" i="11"/>
  <c r="S10" i="11"/>
  <c r="S11" i="11"/>
  <c r="S12" i="11"/>
  <c r="S13" i="11"/>
  <c r="S14" i="11"/>
  <c r="S15" i="11"/>
  <c r="S16" i="11"/>
  <c r="S8" i="11"/>
  <c r="I8" i="11"/>
  <c r="C17" i="11"/>
  <c r="E17" i="11"/>
  <c r="G17" i="11"/>
  <c r="M17" i="11"/>
  <c r="O17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8" i="10"/>
  <c r="E27" i="10"/>
  <c r="G27" i="10"/>
  <c r="M27" i="10"/>
  <c r="O27" i="10"/>
  <c r="E13" i="9"/>
  <c r="E14" i="9" s="1"/>
  <c r="M13" i="9"/>
  <c r="M14" i="9" s="1"/>
  <c r="O13" i="9"/>
  <c r="Q11" i="9"/>
  <c r="G14" i="9"/>
  <c r="Q9" i="9"/>
  <c r="Q10" i="9"/>
  <c r="Q12" i="9"/>
  <c r="Q8" i="9"/>
  <c r="I9" i="9"/>
  <c r="I10" i="9"/>
  <c r="I11" i="9"/>
  <c r="I12" i="9"/>
  <c r="I8" i="9"/>
  <c r="I12" i="7"/>
  <c r="K12" i="7"/>
  <c r="M12" i="7"/>
  <c r="O12" i="7"/>
  <c r="Q12" i="7"/>
  <c r="S12" i="7"/>
  <c r="S12" i="6"/>
  <c r="K12" i="6"/>
  <c r="M12" i="6"/>
  <c r="O12" i="6"/>
  <c r="Q12" i="6"/>
  <c r="Y15" i="1"/>
  <c r="E15" i="1"/>
  <c r="G15" i="1"/>
  <c r="K15" i="1"/>
  <c r="O15" i="1"/>
  <c r="U15" i="1"/>
  <c r="W15" i="1"/>
  <c r="I27" i="10" l="1"/>
  <c r="Q27" i="10"/>
  <c r="E9" i="15"/>
  <c r="E7" i="15"/>
  <c r="E10" i="15" s="1"/>
  <c r="S17" i="11"/>
  <c r="I17" i="11"/>
  <c r="I13" i="9"/>
  <c r="I14" i="9" s="1"/>
  <c r="Q13" i="9"/>
  <c r="Q14" i="9" s="1"/>
  <c r="O14" i="9"/>
  <c r="K14" i="11" l="1"/>
  <c r="K15" i="11"/>
  <c r="K9" i="11"/>
  <c r="K13" i="11"/>
  <c r="K8" i="11"/>
  <c r="K10" i="11"/>
  <c r="K11" i="11"/>
  <c r="K16" i="11"/>
  <c r="K12" i="11"/>
  <c r="U10" i="11"/>
  <c r="U9" i="11"/>
  <c r="U13" i="11"/>
  <c r="U8" i="11"/>
  <c r="U14" i="11"/>
  <c r="U11" i="11"/>
  <c r="U15" i="11"/>
  <c r="U12" i="11"/>
  <c r="U16" i="11"/>
  <c r="K17" i="11" l="1"/>
  <c r="U17" i="11"/>
</calcChain>
</file>

<file path=xl/sharedStrings.xml><?xml version="1.0" encoding="utf-8"?>
<sst xmlns="http://schemas.openxmlformats.org/spreadsheetml/2006/main" count="348" uniqueCount="89">
  <si>
    <t>صندوق سرمایه‌گذاری طلای عیار مفید</t>
  </si>
  <si>
    <t>صورت وضعیت سبد</t>
  </si>
  <si>
    <t>برای ماه منتهی به 1402/03/31</t>
  </si>
  <si>
    <t>نام شرکت</t>
  </si>
  <si>
    <t>1402/02/31</t>
  </si>
  <si>
    <t>تغییرات طی دوره</t>
  </si>
  <si>
    <t>1402/03/31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</si>
  <si>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</si>
  <si>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</si>
  <si>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</si>
  <si>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</si>
  <si>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</si>
  <si>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</si>
  <si>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</si>
  <si>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</si>
  <si>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</si>
  <si>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</si>
  <si>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</si>
  <si>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</si>
  <si>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</si>
  <si>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گواهی سپرده کالایی شمش طلا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</si>
  <si>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</si>
  <si>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</si>
  <si>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</si>
  <si>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</si>
  <si>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</si>
  <si>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</si>
  <si>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</si>
  <si>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</si>
  <si>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</si>
  <si>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</si>
  <si>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</si>
  <si>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</si>
  <si>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</si>
  <si>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</si>
  <si>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</si>
  <si>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8416668195</t>
  </si>
  <si>
    <t>1397/06/20</t>
  </si>
  <si>
    <t>بانک پاسارگاد هفت تیر</t>
  </si>
  <si>
    <t>207-8100-16622166-1</t>
  </si>
  <si>
    <t>1399/07/05</t>
  </si>
  <si>
    <t xml:space="preserve">بانک خاورمیانه ظفر </t>
  </si>
  <si>
    <t>1009-10-810-707074690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</si>
  <si>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</si>
  <si>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</si>
  <si>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</si>
  <si>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</si>
  <si>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</si>
  <si>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</si>
  <si>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</si>
  <si>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</si>
  <si>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</si>
  <si>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</si>
  <si>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</si>
  <si>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</si>
  <si>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</si>
  <si>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</si>
  <si>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</si>
  <si>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تمام سکه طرح جدید0111آینده</t>
  </si>
  <si>
    <t>تمام سکه طرح جدید0112سامان</t>
  </si>
  <si>
    <t>تمام سکه طرح جدید 0110 صادرات</t>
  </si>
  <si>
    <t>سلف تمام سکه 001 مرکزی</t>
  </si>
  <si>
    <t>اسنادخزانه-م1بودجه00-030821</t>
  </si>
  <si>
    <t>گام بانک اقتصاد نوین0205</t>
  </si>
  <si>
    <t>اسنادخزانه-م5بودجه99-020218</t>
  </si>
  <si>
    <t>اسنادخزانه-م4بودجه99-011215</t>
  </si>
  <si>
    <t>اسنادخزانه-م3بودجه99-011110</t>
  </si>
  <si>
    <t>اسناد خزانه-م9بودجه00-031101</t>
  </si>
  <si>
    <t>اسنادخزانه-م6بودجه00-030723</t>
  </si>
  <si>
    <t>اسنادخزانه-م5بودجه00-030626</t>
  </si>
  <si>
    <t>اسنادخزانه-م2بودجه00-031024</t>
  </si>
  <si>
    <t>اسنادخزانه-م2بودجه99-011019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</si>
  <si>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</si>
  <si>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</si>
  <si>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</si>
  <si>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</si>
  <si>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</si>
  <si>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</si>
  <si>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</si>
  <si>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</si>
  <si>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</si>
  <si>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</si>
  <si>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</si>
  <si>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</si>
  <si>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درآمد سپرده بانکی</t>
  </si>
  <si>
    <t>-</t>
  </si>
  <si>
    <t>از ابتدای سال مالی</t>
  </si>
  <si>
    <t xml:space="preserve"> تا پایان ماه</t>
  </si>
  <si>
    <t>سایر درآمد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</si>
</sst>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0</xdr:rowOff>
        </xdr:from>
        <xdr:to>
          <xdr:col>10</xdr:col>
          <xdr:colOff>238125</xdr:colOff>
          <xdr:row>34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C53C-4567-4101-A535-4221CD7EDD33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1</xdr:row>
                <xdr:rowOff>0</xdr:rowOff>
              </from>
              <to>
                <xdr:col>10</xdr:col>
                <xdr:colOff>238125</xdr:colOff>
                <xdr:row>34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E13" sqref="E13:I13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>
      <c r="A3" s="15" t="s">
        <v>44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>
      <c r="A6" s="16" t="s">
        <v>78</v>
      </c>
      <c r="B6" s="16" t="s">
        <v>78</v>
      </c>
      <c r="C6" s="16" t="s">
        <v>78</v>
      </c>
      <c r="E6" s="16" t="s">
        <v>46</v>
      </c>
      <c r="F6" s="16" t="s">
        <v>46</v>
      </c>
      <c r="G6" s="16" t="s">
        <v>46</v>
      </c>
      <c r="I6" s="16" t="s">
        <v>47</v>
      </c>
      <c r="J6" s="16" t="s">
        <v>47</v>
      </c>
      <c r="K6" s="16" t="s">
        <v>47</v>
      </c>
    </row>
    <row r="7" spans="1:11" ht="24.75">
      <c r="A7" s="16" t="s">
        <v>79</v>
      </c>
      <c r="C7" s="16" t="s">
        <v>26</v>
      </c>
      <c r="E7" s="16" t="s">
        <v>80</v>
      </c>
      <c r="G7" s="16" t="s">
        <v>81</v>
      </c>
      <c r="I7" s="16" t="s">
        <v>80</v>
      </c>
      <c r="K7" s="16" t="s">
        <v>81</v>
      </c>
    </row>
    <row r="8" spans="1:11">
      <c r="A8" s="1" t="s">
        <v>32</v>
      </c>
      <c r="C8" s="5" t="s">
        <v>33</v>
      </c>
      <c r="D8" s="5"/>
      <c r="E8" s="7">
        <v>4201</v>
      </c>
      <c r="F8" s="5"/>
      <c r="G8" s="9">
        <f>E8/$E$12</f>
        <v>2.02428140238804E-5</v>
      </c>
      <c r="H8" s="5"/>
      <c r="I8" s="7">
        <v>52774</v>
      </c>
      <c r="J8" s="5"/>
      <c r="K8" s="9">
        <f>I8/$I$12</f>
        <v>2.035396483598989E-4</v>
      </c>
    </row>
    <row r="9" spans="1:11">
      <c r="A9" s="1" t="s">
        <v>32</v>
      </c>
      <c r="C9" s="5" t="s">
        <v>36</v>
      </c>
      <c r="D9" s="5"/>
      <c r="E9" s="7">
        <v>205476415</v>
      </c>
      <c r="F9" s="5"/>
      <c r="G9" s="9">
        <f t="shared" ref="G9:G11" si="0">E9/$E$12</f>
        <v>0.99010256013774556</v>
      </c>
      <c r="H9" s="5"/>
      <c r="I9" s="7">
        <v>205476415</v>
      </c>
      <c r="J9" s="5"/>
      <c r="K9" s="9">
        <f t="shared" ref="K9:K11" si="1">I9/$I$12</f>
        <v>0.79248488375625603</v>
      </c>
    </row>
    <row r="10" spans="1:11">
      <c r="A10" s="1" t="s">
        <v>38</v>
      </c>
      <c r="C10" s="5" t="s">
        <v>39</v>
      </c>
      <c r="D10" s="5"/>
      <c r="E10" s="7">
        <v>43910</v>
      </c>
      <c r="F10" s="5"/>
      <c r="G10" s="9">
        <f t="shared" si="0"/>
        <v>2.1158342389635524E-4</v>
      </c>
      <c r="H10" s="5"/>
      <c r="I10" s="7">
        <v>30498363</v>
      </c>
      <c r="J10" s="5"/>
      <c r="K10" s="9">
        <f t="shared" si="1"/>
        <v>0.11762659795680734</v>
      </c>
    </row>
    <row r="11" spans="1:11">
      <c r="A11" s="1" t="s">
        <v>41</v>
      </c>
      <c r="C11" s="5" t="s">
        <v>42</v>
      </c>
      <c r="D11" s="5"/>
      <c r="E11" s="7">
        <v>2005909</v>
      </c>
      <c r="F11" s="5"/>
      <c r="G11" s="9">
        <f t="shared" si="0"/>
        <v>9.665613624334185E-3</v>
      </c>
      <c r="H11" s="5"/>
      <c r="I11" s="7">
        <v>23253627</v>
      </c>
      <c r="J11" s="5"/>
      <c r="K11" s="9">
        <f t="shared" si="1"/>
        <v>8.9684978638576773E-2</v>
      </c>
    </row>
    <row r="12" spans="1:11" ht="24.75" thickBot="1">
      <c r="C12" s="5"/>
      <c r="D12" s="5"/>
      <c r="E12" s="8">
        <f>SUM(E8:E11)</f>
        <v>207530435</v>
      </c>
      <c r="F12" s="5"/>
      <c r="G12" s="11">
        <f>SUM(G8:G11)</f>
        <v>1</v>
      </c>
      <c r="H12" s="5"/>
      <c r="I12" s="8">
        <f>SUM(I8:I11)</f>
        <v>259281179</v>
      </c>
      <c r="J12" s="5"/>
      <c r="K12" s="11">
        <f>SUM(K8:K11)</f>
        <v>1</v>
      </c>
    </row>
    <row r="13" spans="1:11" ht="24.75" thickTop="1">
      <c r="E13" s="3"/>
      <c r="I13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K19" sqref="K19"/>
    </sheetView>
  </sheetViews>
  <sheetFormatPr defaultRowHeight="24"/>
  <cols>
    <col min="1" max="1" width="14.7109375" style="1" bestFit="1" customWidth="1"/>
    <col min="2" max="2" width="1" style="1" customWidth="1"/>
    <col min="3" max="3" width="14.28515625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44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 ht="24.75">
      <c r="C5" s="15" t="s">
        <v>46</v>
      </c>
      <c r="D5" s="2"/>
      <c r="E5" s="2" t="s">
        <v>86</v>
      </c>
    </row>
    <row r="6" spans="1:5" ht="24.75">
      <c r="A6" s="15" t="s">
        <v>82</v>
      </c>
      <c r="C6" s="16"/>
      <c r="D6" s="2"/>
      <c r="E6" s="6" t="s">
        <v>87</v>
      </c>
    </row>
    <row r="7" spans="1:5" ht="24.75">
      <c r="A7" s="16" t="s">
        <v>82</v>
      </c>
      <c r="C7" s="16" t="s">
        <v>29</v>
      </c>
      <c r="D7" s="5"/>
      <c r="E7" s="16" t="s">
        <v>29</v>
      </c>
    </row>
    <row r="8" spans="1:5" ht="24.75">
      <c r="A8" s="2" t="s">
        <v>82</v>
      </c>
      <c r="C8" s="7">
        <v>100000</v>
      </c>
      <c r="D8" s="5"/>
      <c r="E8" s="7">
        <v>362828</v>
      </c>
    </row>
    <row r="9" spans="1:5" ht="25.5" thickBot="1">
      <c r="A9" s="2" t="s">
        <v>53</v>
      </c>
      <c r="C9" s="8">
        <v>100000</v>
      </c>
      <c r="D9" s="5"/>
      <c r="E9" s="8">
        <v>362828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9"/>
  <sheetViews>
    <sheetView rightToLeft="1" tabSelected="1" workbookViewId="0">
      <selection activeCell="Y19" sqref="Y19"/>
    </sheetView>
  </sheetViews>
  <sheetFormatPr defaultRowHeight="2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8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6.42578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0.140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57031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5" t="s">
        <v>3</v>
      </c>
      <c r="C6" s="16" t="s">
        <v>4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7">
        <v>1024200</v>
      </c>
      <c r="D9" s="5"/>
      <c r="E9" s="7">
        <v>2181438494905</v>
      </c>
      <c r="F9" s="5"/>
      <c r="G9" s="7">
        <v>3266182761750</v>
      </c>
      <c r="H9" s="5"/>
      <c r="I9" s="7">
        <v>75000</v>
      </c>
      <c r="J9" s="5"/>
      <c r="K9" s="7">
        <v>227691243496</v>
      </c>
      <c r="L9" s="5"/>
      <c r="M9" s="7">
        <v>0</v>
      </c>
      <c r="N9" s="5"/>
      <c r="O9" s="7">
        <v>0</v>
      </c>
      <c r="P9" s="5"/>
      <c r="Q9" s="7">
        <v>1099200</v>
      </c>
      <c r="R9" s="5"/>
      <c r="S9" s="7">
        <v>2810000</v>
      </c>
      <c r="T9" s="5"/>
      <c r="U9" s="7">
        <v>2409129738401</v>
      </c>
      <c r="V9" s="5"/>
      <c r="W9" s="7">
        <v>3084891060000</v>
      </c>
      <c r="X9" s="5"/>
      <c r="Y9" s="9">
        <v>0.10145320868593177</v>
      </c>
    </row>
    <row r="10" spans="1:25">
      <c r="A10" s="1" t="s">
        <v>16</v>
      </c>
      <c r="C10" s="7">
        <v>559600</v>
      </c>
      <c r="D10" s="5"/>
      <c r="E10" s="7">
        <v>1522880252472</v>
      </c>
      <c r="F10" s="5"/>
      <c r="G10" s="7">
        <v>1784847070048.5</v>
      </c>
      <c r="H10" s="5"/>
      <c r="I10" s="7">
        <v>110600</v>
      </c>
      <c r="J10" s="5"/>
      <c r="K10" s="7">
        <v>332406999258</v>
      </c>
      <c r="L10" s="5"/>
      <c r="M10" s="7">
        <v>0</v>
      </c>
      <c r="N10" s="5"/>
      <c r="O10" s="7">
        <v>0</v>
      </c>
      <c r="P10" s="5"/>
      <c r="Q10" s="7">
        <v>670200</v>
      </c>
      <c r="R10" s="5"/>
      <c r="S10" s="7">
        <v>2800014</v>
      </c>
      <c r="T10" s="5"/>
      <c r="U10" s="7">
        <v>1855287251730</v>
      </c>
      <c r="V10" s="5"/>
      <c r="W10" s="7">
        <v>1874223671071.5</v>
      </c>
      <c r="X10" s="5"/>
      <c r="Y10" s="9">
        <v>6.1637834700499931E-2</v>
      </c>
    </row>
    <row r="11" spans="1:25">
      <c r="A11" s="1" t="s">
        <v>17</v>
      </c>
      <c r="C11" s="7">
        <v>4918800</v>
      </c>
      <c r="D11" s="5"/>
      <c r="E11" s="7">
        <v>9619362480675</v>
      </c>
      <c r="F11" s="5"/>
      <c r="G11" s="7">
        <v>15587843209500</v>
      </c>
      <c r="H11" s="5"/>
      <c r="I11" s="7">
        <v>0</v>
      </c>
      <c r="J11" s="5"/>
      <c r="K11" s="7">
        <v>0</v>
      </c>
      <c r="L11" s="5"/>
      <c r="M11" s="7">
        <v>0</v>
      </c>
      <c r="N11" s="5"/>
      <c r="O11" s="7">
        <v>0</v>
      </c>
      <c r="P11" s="5"/>
      <c r="Q11" s="7">
        <v>4918800</v>
      </c>
      <c r="R11" s="5"/>
      <c r="S11" s="7">
        <v>2806999</v>
      </c>
      <c r="T11" s="5"/>
      <c r="U11" s="7">
        <v>9619362480675</v>
      </c>
      <c r="V11" s="5"/>
      <c r="W11" s="7">
        <v>13789807847848.5</v>
      </c>
      <c r="X11" s="5"/>
      <c r="Y11" s="9">
        <v>0.45350718262533185</v>
      </c>
    </row>
    <row r="12" spans="1:25">
      <c r="A12" s="1" t="s">
        <v>18</v>
      </c>
      <c r="C12" s="7">
        <v>1133000</v>
      </c>
      <c r="D12" s="5"/>
      <c r="E12" s="7">
        <v>2935597147036</v>
      </c>
      <c r="F12" s="5"/>
      <c r="G12" s="7">
        <v>3609752162500</v>
      </c>
      <c r="H12" s="5"/>
      <c r="I12" s="7">
        <v>35900</v>
      </c>
      <c r="J12" s="5"/>
      <c r="K12" s="7">
        <v>109852728275</v>
      </c>
      <c r="L12" s="5"/>
      <c r="M12" s="7">
        <v>0</v>
      </c>
      <c r="N12" s="5"/>
      <c r="O12" s="7">
        <v>0</v>
      </c>
      <c r="P12" s="5"/>
      <c r="Q12" s="7">
        <v>1168900</v>
      </c>
      <c r="R12" s="5"/>
      <c r="S12" s="7">
        <v>2819940</v>
      </c>
      <c r="T12" s="5"/>
      <c r="U12" s="7">
        <v>3045449875311</v>
      </c>
      <c r="V12" s="5"/>
      <c r="W12" s="7">
        <v>3292107581167.5</v>
      </c>
      <c r="X12" s="5"/>
      <c r="Y12" s="9">
        <v>0.10826796504403122</v>
      </c>
    </row>
    <row r="13" spans="1:25">
      <c r="A13" s="1" t="s">
        <v>19</v>
      </c>
      <c r="C13" s="7">
        <v>404200</v>
      </c>
      <c r="D13" s="5"/>
      <c r="E13" s="7">
        <v>1114060921285</v>
      </c>
      <c r="F13" s="5"/>
      <c r="G13" s="7">
        <v>1285767778750</v>
      </c>
      <c r="H13" s="5"/>
      <c r="I13" s="7">
        <v>334900</v>
      </c>
      <c r="J13" s="5"/>
      <c r="K13" s="7">
        <v>1009505669375</v>
      </c>
      <c r="L13" s="5"/>
      <c r="M13" s="7">
        <v>0</v>
      </c>
      <c r="N13" s="5"/>
      <c r="O13" s="7">
        <v>0</v>
      </c>
      <c r="P13" s="5"/>
      <c r="Q13" s="7">
        <v>739100</v>
      </c>
      <c r="R13" s="5"/>
      <c r="S13" s="7">
        <v>2810000</v>
      </c>
      <c r="T13" s="5"/>
      <c r="U13" s="7">
        <v>2123566590660</v>
      </c>
      <c r="V13" s="5"/>
      <c r="W13" s="7">
        <v>2074274911248</v>
      </c>
      <c r="X13" s="5"/>
      <c r="Y13" s="9">
        <v>6.8216945541939467E-2</v>
      </c>
    </row>
    <row r="14" spans="1:25">
      <c r="A14" s="1" t="s">
        <v>20</v>
      </c>
      <c r="C14" s="7">
        <v>1341067</v>
      </c>
      <c r="D14" s="5"/>
      <c r="E14" s="7">
        <v>4784988363494</v>
      </c>
      <c r="F14" s="5"/>
      <c r="G14" s="7">
        <v>5000743680885.6797</v>
      </c>
      <c r="H14" s="5"/>
      <c r="I14" s="7">
        <v>697295</v>
      </c>
      <c r="J14" s="5"/>
      <c r="K14" s="7">
        <v>2417535098021</v>
      </c>
      <c r="L14" s="5"/>
      <c r="M14" s="7">
        <v>-900</v>
      </c>
      <c r="N14" s="5"/>
      <c r="O14" s="7">
        <v>2843086950</v>
      </c>
      <c r="P14" s="5"/>
      <c r="Q14" s="7">
        <v>2037462</v>
      </c>
      <c r="R14" s="5"/>
      <c r="S14" s="7">
        <v>3065280</v>
      </c>
      <c r="T14" s="5"/>
      <c r="U14" s="7">
        <v>7199323184583</v>
      </c>
      <c r="V14" s="5"/>
      <c r="W14" s="7">
        <v>6230402579713.54</v>
      </c>
      <c r="X14" s="5"/>
      <c r="Y14" s="9">
        <v>0.20490005021994048</v>
      </c>
    </row>
    <row r="15" spans="1:25" ht="24.75" thickBot="1">
      <c r="C15" s="5"/>
      <c r="D15" s="5"/>
      <c r="E15" s="8">
        <f>SUM(E9:E14)</f>
        <v>22158327659867</v>
      </c>
      <c r="F15" s="5"/>
      <c r="G15" s="8">
        <f>SUM(G9:G14)</f>
        <v>30535136663434.18</v>
      </c>
      <c r="H15" s="5"/>
      <c r="I15" s="5"/>
      <c r="J15" s="5"/>
      <c r="K15" s="8">
        <f>SUM(K9:K14)</f>
        <v>4096991738425</v>
      </c>
      <c r="L15" s="5"/>
      <c r="M15" s="5"/>
      <c r="N15" s="5"/>
      <c r="O15" s="8">
        <f>SUM(O9:O14)</f>
        <v>2843086950</v>
      </c>
      <c r="P15" s="5"/>
      <c r="Q15" s="5"/>
      <c r="R15" s="5"/>
      <c r="S15" s="5"/>
      <c r="T15" s="5"/>
      <c r="U15" s="8">
        <f>SUM(U9:U14)</f>
        <v>26252119121360</v>
      </c>
      <c r="V15" s="5"/>
      <c r="W15" s="8">
        <f>SUM(W9:W14)</f>
        <v>30345707651049.039</v>
      </c>
      <c r="X15" s="5"/>
      <c r="Y15" s="10">
        <f>SUM(Y9:Y14)</f>
        <v>0.99798318681767473</v>
      </c>
    </row>
    <row r="16" spans="1:25" ht="24.75" thickTop="1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3: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7"/>
    </row>
    <row r="18" spans="3:25">
      <c r="Y18" s="7"/>
    </row>
    <row r="19" spans="3:25">
      <c r="Y19" s="7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Z13"/>
  <sheetViews>
    <sheetView rightToLeft="1" workbookViewId="0">
      <selection activeCell="K16" sqref="K1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6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6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6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6" ht="24.75">
      <c r="A6" s="15" t="s">
        <v>24</v>
      </c>
      <c r="C6" s="16" t="s">
        <v>25</v>
      </c>
      <c r="D6" s="16" t="s">
        <v>25</v>
      </c>
      <c r="E6" s="16" t="s">
        <v>25</v>
      </c>
      <c r="F6" s="16" t="s">
        <v>25</v>
      </c>
      <c r="G6" s="16" t="s">
        <v>25</v>
      </c>
      <c r="H6" s="16" t="s">
        <v>25</v>
      </c>
      <c r="I6" s="16" t="s">
        <v>25</v>
      </c>
      <c r="K6" s="16" t="s">
        <v>4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26" ht="24.75">
      <c r="A7" s="16" t="s">
        <v>24</v>
      </c>
      <c r="C7" s="16" t="s">
        <v>26</v>
      </c>
      <c r="E7" s="16" t="s">
        <v>27</v>
      </c>
      <c r="G7" s="16" t="s">
        <v>28</v>
      </c>
      <c r="I7" s="16" t="s">
        <v>22</v>
      </c>
      <c r="K7" s="16" t="s">
        <v>29</v>
      </c>
      <c r="M7" s="16" t="s">
        <v>30</v>
      </c>
      <c r="O7" s="16" t="s">
        <v>31</v>
      </c>
      <c r="Q7" s="16" t="s">
        <v>29</v>
      </c>
      <c r="S7" s="16" t="s">
        <v>23</v>
      </c>
    </row>
    <row r="8" spans="1:26">
      <c r="A8" s="1" t="s">
        <v>32</v>
      </c>
      <c r="C8" s="5" t="s">
        <v>33</v>
      </c>
      <c r="D8" s="5"/>
      <c r="E8" s="5" t="s">
        <v>34</v>
      </c>
      <c r="F8" s="5"/>
      <c r="G8" s="5" t="s">
        <v>35</v>
      </c>
      <c r="H8" s="5"/>
      <c r="I8" s="7">
        <v>5</v>
      </c>
      <c r="J8" s="5"/>
      <c r="K8" s="7">
        <v>993629</v>
      </c>
      <c r="L8" s="5"/>
      <c r="M8" s="7">
        <v>4201</v>
      </c>
      <c r="N8" s="5"/>
      <c r="O8" s="7">
        <v>0</v>
      </c>
      <c r="P8" s="5"/>
      <c r="Q8" s="7">
        <v>997830</v>
      </c>
      <c r="R8" s="5"/>
      <c r="S8" s="9">
        <v>3.2815763427018162E-8</v>
      </c>
      <c r="T8" s="5"/>
      <c r="U8" s="5"/>
      <c r="V8" s="5"/>
      <c r="W8" s="5"/>
      <c r="X8" s="5"/>
      <c r="Y8" s="5"/>
      <c r="Z8" s="5"/>
    </row>
    <row r="9" spans="1:26">
      <c r="A9" s="1" t="s">
        <v>32</v>
      </c>
      <c r="C9" s="5" t="s">
        <v>36</v>
      </c>
      <c r="D9" s="5"/>
      <c r="E9" s="5" t="s">
        <v>34</v>
      </c>
      <c r="F9" s="5"/>
      <c r="G9" s="5" t="s">
        <v>37</v>
      </c>
      <c r="H9" s="5"/>
      <c r="I9" s="7">
        <v>5</v>
      </c>
      <c r="J9" s="5"/>
      <c r="K9" s="7">
        <v>0</v>
      </c>
      <c r="L9" s="5"/>
      <c r="M9" s="7">
        <v>53271713240</v>
      </c>
      <c r="N9" s="5"/>
      <c r="O9" s="7">
        <v>25769382</v>
      </c>
      <c r="P9" s="5"/>
      <c r="Q9" s="7">
        <v>53245943858</v>
      </c>
      <c r="R9" s="5"/>
      <c r="S9" s="9">
        <v>1.751106197541083E-3</v>
      </c>
      <c r="T9" s="5"/>
      <c r="U9" s="5"/>
      <c r="V9" s="5"/>
      <c r="W9" s="5"/>
      <c r="X9" s="5"/>
      <c r="Y9" s="5"/>
      <c r="Z9" s="5"/>
    </row>
    <row r="10" spans="1:26">
      <c r="A10" s="1" t="s">
        <v>38</v>
      </c>
      <c r="C10" s="5" t="s">
        <v>39</v>
      </c>
      <c r="D10" s="5"/>
      <c r="E10" s="5" t="s">
        <v>34</v>
      </c>
      <c r="F10" s="5"/>
      <c r="G10" s="5" t="s">
        <v>40</v>
      </c>
      <c r="H10" s="5"/>
      <c r="I10" s="7">
        <v>5</v>
      </c>
      <c r="J10" s="5"/>
      <c r="K10" s="7">
        <v>10383963</v>
      </c>
      <c r="L10" s="5"/>
      <c r="M10" s="7">
        <v>43910</v>
      </c>
      <c r="N10" s="5"/>
      <c r="O10" s="7">
        <v>0</v>
      </c>
      <c r="P10" s="5"/>
      <c r="Q10" s="7">
        <v>10427873</v>
      </c>
      <c r="R10" s="5"/>
      <c r="S10" s="9">
        <v>3.4294279928944827E-7</v>
      </c>
      <c r="T10" s="5"/>
      <c r="U10" s="5"/>
      <c r="V10" s="5"/>
      <c r="W10" s="5"/>
      <c r="X10" s="5"/>
      <c r="Y10" s="5"/>
      <c r="Z10" s="5"/>
    </row>
    <row r="11" spans="1:26">
      <c r="A11" s="1" t="s">
        <v>41</v>
      </c>
      <c r="C11" s="5" t="s">
        <v>42</v>
      </c>
      <c r="D11" s="5"/>
      <c r="E11" s="5" t="s">
        <v>34</v>
      </c>
      <c r="F11" s="5"/>
      <c r="G11" s="5" t="s">
        <v>43</v>
      </c>
      <c r="H11" s="5"/>
      <c r="I11" s="7">
        <v>5</v>
      </c>
      <c r="J11" s="5"/>
      <c r="K11" s="7">
        <v>65472359367</v>
      </c>
      <c r="L11" s="5"/>
      <c r="M11" s="7">
        <v>4149164890909</v>
      </c>
      <c r="N11" s="5"/>
      <c r="O11" s="7">
        <v>4208600000000</v>
      </c>
      <c r="P11" s="5"/>
      <c r="Q11" s="7">
        <v>6037250276</v>
      </c>
      <c r="R11" s="5"/>
      <c r="S11" s="9">
        <v>1.9854782558844302E-4</v>
      </c>
      <c r="T11" s="5"/>
      <c r="U11" s="5"/>
      <c r="V11" s="5"/>
      <c r="W11" s="5"/>
      <c r="X11" s="5"/>
      <c r="Y11" s="5"/>
      <c r="Z11" s="5"/>
    </row>
    <row r="12" spans="1:26" ht="24.75" thickBot="1">
      <c r="C12" s="5"/>
      <c r="D12" s="5"/>
      <c r="E12" s="5"/>
      <c r="F12" s="5"/>
      <c r="G12" s="5"/>
      <c r="H12" s="5"/>
      <c r="I12" s="5"/>
      <c r="J12" s="5"/>
      <c r="K12" s="8">
        <f>SUM(K8:K11)</f>
        <v>65483736959</v>
      </c>
      <c r="L12" s="5"/>
      <c r="M12" s="8">
        <f>SUM(M8:M11)</f>
        <v>4202436652260</v>
      </c>
      <c r="N12" s="5"/>
      <c r="O12" s="8">
        <f>SUM(O8:O11)</f>
        <v>4208625769382</v>
      </c>
      <c r="P12" s="5"/>
      <c r="Q12" s="8">
        <f>SUM(Q8:Q11)</f>
        <v>59294619837</v>
      </c>
      <c r="R12" s="5"/>
      <c r="S12" s="11">
        <f>SUM(S8:S11)</f>
        <v>1.9500297816922422E-3</v>
      </c>
      <c r="T12" s="5"/>
      <c r="U12" s="5"/>
      <c r="V12" s="5"/>
      <c r="W12" s="5"/>
      <c r="X12" s="5"/>
      <c r="Y12" s="5"/>
      <c r="Z12" s="5"/>
    </row>
    <row r="13" spans="1:26" ht="24.75" thickTop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5"/>
  <sheetViews>
    <sheetView rightToLeft="1" workbookViewId="0">
      <selection activeCell="E22" sqref="E22"/>
    </sheetView>
  </sheetViews>
  <sheetFormatPr defaultRowHeight="24"/>
  <cols>
    <col min="1" max="1" width="32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44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6" t="s">
        <v>45</v>
      </c>
      <c r="B6" s="16" t="s">
        <v>45</v>
      </c>
      <c r="C6" s="16" t="s">
        <v>45</v>
      </c>
      <c r="D6" s="16" t="s">
        <v>45</v>
      </c>
      <c r="E6" s="16" t="s">
        <v>45</v>
      </c>
      <c r="F6" s="16" t="s">
        <v>45</v>
      </c>
      <c r="G6" s="16" t="s">
        <v>45</v>
      </c>
      <c r="I6" s="16" t="s">
        <v>46</v>
      </c>
      <c r="J6" s="16" t="s">
        <v>46</v>
      </c>
      <c r="K6" s="16" t="s">
        <v>46</v>
      </c>
      <c r="L6" s="16" t="s">
        <v>46</v>
      </c>
      <c r="M6" s="16" t="s">
        <v>46</v>
      </c>
      <c r="O6" s="16" t="s">
        <v>47</v>
      </c>
      <c r="P6" s="16" t="s">
        <v>47</v>
      </c>
      <c r="Q6" s="16" t="s">
        <v>47</v>
      </c>
      <c r="R6" s="16" t="s">
        <v>47</v>
      </c>
      <c r="S6" s="16" t="s">
        <v>47</v>
      </c>
    </row>
    <row r="7" spans="1:19" ht="24.75">
      <c r="A7" s="16" t="s">
        <v>48</v>
      </c>
      <c r="C7" s="16" t="s">
        <v>49</v>
      </c>
      <c r="E7" s="16" t="s">
        <v>21</v>
      </c>
      <c r="G7" s="16" t="s">
        <v>22</v>
      </c>
      <c r="I7" s="16" t="s">
        <v>50</v>
      </c>
      <c r="K7" s="16" t="s">
        <v>51</v>
      </c>
      <c r="M7" s="16" t="s">
        <v>52</v>
      </c>
      <c r="O7" s="16" t="s">
        <v>50</v>
      </c>
      <c r="Q7" s="16" t="s">
        <v>51</v>
      </c>
      <c r="S7" s="16" t="s">
        <v>52</v>
      </c>
    </row>
    <row r="8" spans="1:19">
      <c r="A8" s="1" t="s">
        <v>32</v>
      </c>
      <c r="C8" s="7">
        <v>9</v>
      </c>
      <c r="D8" s="5"/>
      <c r="E8" s="5" t="s">
        <v>85</v>
      </c>
      <c r="F8" s="5"/>
      <c r="G8" s="7">
        <v>5</v>
      </c>
      <c r="H8" s="5"/>
      <c r="I8" s="7">
        <v>4201</v>
      </c>
      <c r="J8" s="5"/>
      <c r="K8" s="7">
        <v>0</v>
      </c>
      <c r="L8" s="5"/>
      <c r="M8" s="7">
        <v>4201</v>
      </c>
      <c r="N8" s="5"/>
      <c r="O8" s="7">
        <v>52774</v>
      </c>
      <c r="P8" s="5"/>
      <c r="Q8" s="7">
        <v>0</v>
      </c>
      <c r="R8" s="5"/>
      <c r="S8" s="7">
        <v>52774</v>
      </c>
    </row>
    <row r="9" spans="1:19">
      <c r="A9" s="1" t="s">
        <v>32</v>
      </c>
      <c r="C9" s="7">
        <v>1</v>
      </c>
      <c r="D9" s="5"/>
      <c r="E9" s="5" t="s">
        <v>85</v>
      </c>
      <c r="F9" s="5"/>
      <c r="G9" s="7">
        <v>5</v>
      </c>
      <c r="H9" s="5"/>
      <c r="I9" s="7">
        <v>205476415</v>
      </c>
      <c r="J9" s="5"/>
      <c r="K9" s="7">
        <v>0</v>
      </c>
      <c r="L9" s="5"/>
      <c r="M9" s="7">
        <v>205476415</v>
      </c>
      <c r="N9" s="5"/>
      <c r="O9" s="7">
        <v>205476415</v>
      </c>
      <c r="P9" s="5"/>
      <c r="Q9" s="7">
        <v>0</v>
      </c>
      <c r="R9" s="5"/>
      <c r="S9" s="7">
        <v>205476415</v>
      </c>
    </row>
    <row r="10" spans="1:19">
      <c r="A10" s="1" t="s">
        <v>38</v>
      </c>
      <c r="C10" s="7">
        <v>17</v>
      </c>
      <c r="D10" s="5"/>
      <c r="E10" s="5" t="s">
        <v>85</v>
      </c>
      <c r="F10" s="5"/>
      <c r="G10" s="7">
        <v>5</v>
      </c>
      <c r="H10" s="5"/>
      <c r="I10" s="7">
        <v>43910</v>
      </c>
      <c r="J10" s="5"/>
      <c r="K10" s="7">
        <v>0</v>
      </c>
      <c r="L10" s="5"/>
      <c r="M10" s="7">
        <v>43910</v>
      </c>
      <c r="N10" s="5"/>
      <c r="O10" s="7">
        <v>30498363</v>
      </c>
      <c r="P10" s="5"/>
      <c r="Q10" s="7">
        <v>0</v>
      </c>
      <c r="R10" s="5"/>
      <c r="S10" s="7">
        <v>30498363</v>
      </c>
    </row>
    <row r="11" spans="1:19">
      <c r="A11" s="1" t="s">
        <v>41</v>
      </c>
      <c r="C11" s="7">
        <v>1</v>
      </c>
      <c r="D11" s="5"/>
      <c r="E11" s="5" t="s">
        <v>85</v>
      </c>
      <c r="F11" s="5"/>
      <c r="G11" s="7">
        <v>5</v>
      </c>
      <c r="H11" s="5"/>
      <c r="I11" s="7">
        <v>2005909</v>
      </c>
      <c r="J11" s="5"/>
      <c r="K11" s="7">
        <v>0</v>
      </c>
      <c r="L11" s="5"/>
      <c r="M11" s="7">
        <v>2005909</v>
      </c>
      <c r="N11" s="5"/>
      <c r="O11" s="7">
        <v>23253627</v>
      </c>
      <c r="P11" s="5"/>
      <c r="Q11" s="7">
        <v>0</v>
      </c>
      <c r="R11" s="5"/>
      <c r="S11" s="7">
        <v>23253627</v>
      </c>
    </row>
    <row r="12" spans="1:19" ht="24.75" thickBot="1">
      <c r="C12" s="5"/>
      <c r="D12" s="5"/>
      <c r="E12" s="5"/>
      <c r="F12" s="5"/>
      <c r="G12" s="5"/>
      <c r="H12" s="5"/>
      <c r="I12" s="8">
        <f>SUM(I8:I11)</f>
        <v>207530435</v>
      </c>
      <c r="J12" s="5"/>
      <c r="K12" s="8">
        <f>SUM(K8:K11)</f>
        <v>0</v>
      </c>
      <c r="L12" s="5"/>
      <c r="M12" s="8">
        <f>SUM(M8:M11)</f>
        <v>207530435</v>
      </c>
      <c r="N12" s="5"/>
      <c r="O12" s="8">
        <f>SUM(O8:O11)</f>
        <v>259281179</v>
      </c>
      <c r="P12" s="5"/>
      <c r="Q12" s="8">
        <f>SUM(Q8:Q11)</f>
        <v>0</v>
      </c>
      <c r="R12" s="5"/>
      <c r="S12" s="8">
        <f>SUM(S8:S11)</f>
        <v>259281179</v>
      </c>
    </row>
    <row r="13" spans="1:19" ht="24.75" thickTop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6"/>
  <sheetViews>
    <sheetView rightToLeft="1" workbookViewId="0">
      <selection activeCell="I20" sqref="I20"/>
    </sheetView>
  </sheetViews>
  <sheetFormatPr defaultRowHeight="24"/>
  <cols>
    <col min="1" max="1" width="31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44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46</v>
      </c>
      <c r="D6" s="16" t="s">
        <v>46</v>
      </c>
      <c r="E6" s="16" t="s">
        <v>46</v>
      </c>
      <c r="F6" s="16" t="s">
        <v>46</v>
      </c>
      <c r="G6" s="16" t="s">
        <v>46</v>
      </c>
      <c r="H6" s="16" t="s">
        <v>46</v>
      </c>
      <c r="I6" s="16" t="s">
        <v>46</v>
      </c>
      <c r="K6" s="16" t="s">
        <v>47</v>
      </c>
      <c r="L6" s="16" t="s">
        <v>47</v>
      </c>
      <c r="M6" s="16" t="s">
        <v>47</v>
      </c>
      <c r="N6" s="16" t="s">
        <v>47</v>
      </c>
      <c r="O6" s="16" t="s">
        <v>47</v>
      </c>
      <c r="P6" s="16" t="s">
        <v>47</v>
      </c>
      <c r="Q6" s="16" t="s">
        <v>47</v>
      </c>
    </row>
    <row r="7" spans="1:17" ht="24.75">
      <c r="A7" s="16" t="s">
        <v>3</v>
      </c>
      <c r="C7" s="16" t="s">
        <v>7</v>
      </c>
      <c r="E7" s="16" t="s">
        <v>54</v>
      </c>
      <c r="G7" s="16" t="s">
        <v>55</v>
      </c>
      <c r="I7" s="16" t="s">
        <v>56</v>
      </c>
      <c r="K7" s="16" t="s">
        <v>7</v>
      </c>
      <c r="M7" s="16" t="s">
        <v>54</v>
      </c>
      <c r="O7" s="16" t="s">
        <v>55</v>
      </c>
      <c r="Q7" s="16" t="s">
        <v>56</v>
      </c>
    </row>
    <row r="8" spans="1:17">
      <c r="A8" s="1" t="s">
        <v>16</v>
      </c>
      <c r="C8" s="13">
        <v>670200</v>
      </c>
      <c r="D8" s="13"/>
      <c r="E8" s="13">
        <v>1874223671071</v>
      </c>
      <c r="F8" s="13"/>
      <c r="G8" s="13">
        <v>2117254069306</v>
      </c>
      <c r="H8" s="13"/>
      <c r="I8" s="13">
        <f>E8-G8</f>
        <v>-243030398235</v>
      </c>
      <c r="J8" s="13"/>
      <c r="K8" s="13">
        <v>670200</v>
      </c>
      <c r="L8" s="13"/>
      <c r="M8" s="13">
        <v>1874223671071</v>
      </c>
      <c r="N8" s="13"/>
      <c r="O8" s="13">
        <v>1859300472877</v>
      </c>
      <c r="P8" s="13"/>
      <c r="Q8" s="13">
        <f>M8-O8</f>
        <v>14923198194</v>
      </c>
    </row>
    <row r="9" spans="1:17">
      <c r="A9" s="1" t="s">
        <v>17</v>
      </c>
      <c r="C9" s="13">
        <v>4918800</v>
      </c>
      <c r="D9" s="13"/>
      <c r="E9" s="13">
        <v>13789807847848</v>
      </c>
      <c r="F9" s="13"/>
      <c r="G9" s="13">
        <v>15587843209500</v>
      </c>
      <c r="H9" s="13"/>
      <c r="I9" s="13">
        <f t="shared" ref="I9:I13" si="0">E9-G9</f>
        <v>-1798035361652</v>
      </c>
      <c r="J9" s="13"/>
      <c r="K9" s="13">
        <v>4918800</v>
      </c>
      <c r="L9" s="13"/>
      <c r="M9" s="13">
        <v>13789807847848</v>
      </c>
      <c r="N9" s="13"/>
      <c r="O9" s="13">
        <v>9606283894987</v>
      </c>
      <c r="P9" s="13"/>
      <c r="Q9" s="13">
        <f t="shared" ref="Q9:Q13" si="1">M9-O9</f>
        <v>4183523952861</v>
      </c>
    </row>
    <row r="10" spans="1:17">
      <c r="A10" s="1" t="s">
        <v>15</v>
      </c>
      <c r="C10" s="13">
        <v>1099200</v>
      </c>
      <c r="D10" s="13"/>
      <c r="E10" s="13">
        <v>3084891060000</v>
      </c>
      <c r="F10" s="13"/>
      <c r="G10" s="13">
        <v>3493874005246</v>
      </c>
      <c r="H10" s="13"/>
      <c r="I10" s="13">
        <f t="shared" si="0"/>
        <v>-408982945246</v>
      </c>
      <c r="J10" s="13"/>
      <c r="K10" s="13">
        <v>1099200</v>
      </c>
      <c r="L10" s="13"/>
      <c r="M10" s="13">
        <v>3084891060000</v>
      </c>
      <c r="N10" s="13"/>
      <c r="O10" s="13">
        <v>2409129738401</v>
      </c>
      <c r="P10" s="13"/>
      <c r="Q10" s="13">
        <f t="shared" si="1"/>
        <v>675761321599</v>
      </c>
    </row>
    <row r="11" spans="1:17">
      <c r="A11" s="1" t="s">
        <v>18</v>
      </c>
      <c r="C11" s="13">
        <v>1168900</v>
      </c>
      <c r="D11" s="13"/>
      <c r="E11" s="13">
        <v>3292107581167</v>
      </c>
      <c r="F11" s="13"/>
      <c r="G11" s="13">
        <v>3719604890775</v>
      </c>
      <c r="H11" s="13"/>
      <c r="I11" s="13">
        <f t="shared" si="0"/>
        <v>-427497309608</v>
      </c>
      <c r="J11" s="13"/>
      <c r="K11" s="13">
        <v>1168900</v>
      </c>
      <c r="L11" s="13"/>
      <c r="M11" s="13">
        <v>3292107581167</v>
      </c>
      <c r="N11" s="13"/>
      <c r="O11" s="13">
        <v>3045449875311</v>
      </c>
      <c r="P11" s="13"/>
      <c r="Q11" s="13">
        <f>M11-O11</f>
        <v>246657705856</v>
      </c>
    </row>
    <row r="12" spans="1:17">
      <c r="A12" s="1" t="s">
        <v>19</v>
      </c>
      <c r="C12" s="13">
        <v>739100</v>
      </c>
      <c r="D12" s="13"/>
      <c r="E12" s="13">
        <v>2074274911250</v>
      </c>
      <c r="F12" s="13"/>
      <c r="G12" s="13">
        <v>2295273448125</v>
      </c>
      <c r="H12" s="13"/>
      <c r="I12" s="13">
        <f t="shared" si="0"/>
        <v>-220998536875</v>
      </c>
      <c r="J12" s="13"/>
      <c r="K12" s="13">
        <v>739100</v>
      </c>
      <c r="L12" s="13"/>
      <c r="M12" s="13">
        <v>2074274911250</v>
      </c>
      <c r="N12" s="13"/>
      <c r="O12" s="13">
        <v>2123566590660</v>
      </c>
      <c r="P12" s="13"/>
      <c r="Q12" s="13">
        <f t="shared" si="1"/>
        <v>-49291679410</v>
      </c>
    </row>
    <row r="13" spans="1:17">
      <c r="A13" s="1" t="s">
        <v>20</v>
      </c>
      <c r="C13" s="13">
        <v>2037462</v>
      </c>
      <c r="D13" s="13"/>
      <c r="E13" s="13">
        <f>6230402579713+201310497-49034</f>
        <v>6230603841176</v>
      </c>
      <c r="F13" s="13"/>
      <c r="G13" s="13">
        <v>7415078501974</v>
      </c>
      <c r="H13" s="13"/>
      <c r="I13" s="13">
        <f t="shared" si="0"/>
        <v>-1184474660798</v>
      </c>
      <c r="J13" s="13"/>
      <c r="K13" s="13">
        <v>2037462</v>
      </c>
      <c r="L13" s="13"/>
      <c r="M13" s="13">
        <f>6230402579713+201261463</f>
        <v>6230603841176</v>
      </c>
      <c r="N13" s="13"/>
      <c r="O13" s="13">
        <f>7199323184583</f>
        <v>7199323184583</v>
      </c>
      <c r="P13" s="13"/>
      <c r="Q13" s="13">
        <f t="shared" si="1"/>
        <v>-968719343407</v>
      </c>
    </row>
    <row r="14" spans="1:17" ht="24.75" thickBot="1">
      <c r="C14" s="13"/>
      <c r="D14" s="13"/>
      <c r="E14" s="14">
        <f>SUM(E8:E13)</f>
        <v>30345908912512</v>
      </c>
      <c r="F14" s="13"/>
      <c r="G14" s="14">
        <f>SUM(G8:G13)</f>
        <v>34628928124926</v>
      </c>
      <c r="H14" s="13"/>
      <c r="I14" s="14">
        <f>SUM(I8:I13)</f>
        <v>-4283019212414</v>
      </c>
      <c r="J14" s="13"/>
      <c r="K14" s="13"/>
      <c r="L14" s="13"/>
      <c r="M14" s="14">
        <f>SUM(M8:M13)</f>
        <v>30345908912512</v>
      </c>
      <c r="N14" s="13"/>
      <c r="O14" s="14">
        <f>SUM(O8:O13)</f>
        <v>26243053756819</v>
      </c>
      <c r="P14" s="13"/>
      <c r="Q14" s="14">
        <f>SUM(Q8:Q13)</f>
        <v>4102855155693</v>
      </c>
    </row>
    <row r="15" spans="1:17" ht="24.75" thickTop="1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C11" sqref="C11"/>
    </sheetView>
  </sheetViews>
  <sheetFormatPr defaultRowHeight="24"/>
  <cols>
    <col min="1" max="1" width="31.425781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5" t="s">
        <v>0</v>
      </c>
      <c r="B2" s="15"/>
      <c r="C2" s="15"/>
      <c r="D2" s="15"/>
      <c r="E2" s="15"/>
      <c r="F2" s="15"/>
      <c r="G2" s="15"/>
    </row>
    <row r="3" spans="1:7" ht="24.75">
      <c r="A3" s="15" t="s">
        <v>44</v>
      </c>
      <c r="B3" s="15"/>
      <c r="C3" s="15"/>
      <c r="D3" s="15"/>
      <c r="E3" s="15"/>
      <c r="F3" s="15"/>
      <c r="G3" s="15"/>
    </row>
    <row r="4" spans="1:7" ht="24.75">
      <c r="A4" s="15" t="s">
        <v>2</v>
      </c>
      <c r="B4" s="15"/>
      <c r="C4" s="15"/>
      <c r="D4" s="15"/>
      <c r="E4" s="15"/>
      <c r="F4" s="15"/>
      <c r="G4" s="15"/>
    </row>
    <row r="6" spans="1:7" ht="24.75">
      <c r="A6" s="16" t="s">
        <v>48</v>
      </c>
      <c r="C6" s="16" t="s">
        <v>29</v>
      </c>
      <c r="E6" s="16" t="s">
        <v>75</v>
      </c>
      <c r="G6" s="16" t="s">
        <v>13</v>
      </c>
    </row>
    <row r="7" spans="1:7">
      <c r="A7" s="1" t="s">
        <v>83</v>
      </c>
      <c r="C7" s="13">
        <v>-4283577663855</v>
      </c>
      <c r="D7" s="5"/>
      <c r="E7" s="9">
        <f>C7/$C$10</f>
        <v>1.0000484736161901</v>
      </c>
      <c r="F7" s="5"/>
      <c r="G7" s="9">
        <v>-0.1408745690531702</v>
      </c>
    </row>
    <row r="8" spans="1:7">
      <c r="A8" s="1" t="s">
        <v>84</v>
      </c>
      <c r="C8" s="7">
        <v>207530435</v>
      </c>
      <c r="D8" s="5"/>
      <c r="E8" s="9">
        <f t="shared" ref="E8:E9" si="0">C8/$C$10</f>
        <v>-4.8450270086588828E-5</v>
      </c>
      <c r="F8" s="5"/>
      <c r="G8" s="9">
        <v>6.8250800826455107E-6</v>
      </c>
    </row>
    <row r="9" spans="1:7">
      <c r="A9" s="1" t="s">
        <v>88</v>
      </c>
      <c r="C9" s="7">
        <v>100000</v>
      </c>
      <c r="D9" s="5"/>
      <c r="E9" s="9">
        <f t="shared" si="0"/>
        <v>-2.3346103469878441E-8</v>
      </c>
      <c r="F9" s="5"/>
      <c r="G9" s="9">
        <v>3.2887128495854167E-9</v>
      </c>
    </row>
    <row r="10" spans="1:7" ht="24.75" thickBot="1">
      <c r="C10" s="14">
        <f>SUM(C7:C9)</f>
        <v>-4283370033420</v>
      </c>
      <c r="D10" s="5"/>
      <c r="E10" s="11">
        <f>SUM(E7:E9)</f>
        <v>1</v>
      </c>
      <c r="F10" s="5"/>
      <c r="G10" s="11">
        <f>SUM(G7:G9)</f>
        <v>-0.14086774068437469</v>
      </c>
    </row>
    <row r="11" spans="1:7" ht="24.75" thickTop="1">
      <c r="C11" s="5"/>
      <c r="D11" s="5"/>
      <c r="E11" s="5"/>
      <c r="F11" s="5"/>
      <c r="G11" s="5"/>
    </row>
    <row r="12" spans="1:7">
      <c r="C12" s="5"/>
      <c r="D12" s="5"/>
      <c r="E12" s="5"/>
      <c r="F12" s="5"/>
      <c r="G12" s="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37"/>
  <sheetViews>
    <sheetView rightToLeft="1" topLeftCell="A10" workbookViewId="0">
      <selection activeCell="Q18" sqref="Q18"/>
    </sheetView>
  </sheetViews>
  <sheetFormatPr defaultRowHeight="24"/>
  <cols>
    <col min="1" max="1" width="31.42578125" style="1" bestFit="1" customWidth="1"/>
    <col min="2" max="2" width="1" style="1" customWidth="1"/>
    <col min="3" max="3" width="6.5703125" style="1" bestFit="1" customWidth="1"/>
    <col min="4" max="4" width="1" style="1" customWidth="1"/>
    <col min="5" max="5" width="15" style="1" bestFit="1" customWidth="1"/>
    <col min="6" max="6" width="1" style="1" customWidth="1"/>
    <col min="7" max="7" width="1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8.42578125" style="1" bestFit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44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46</v>
      </c>
      <c r="D6" s="16" t="s">
        <v>46</v>
      </c>
      <c r="E6" s="16" t="s">
        <v>46</v>
      </c>
      <c r="F6" s="16" t="s">
        <v>46</v>
      </c>
      <c r="G6" s="16" t="s">
        <v>46</v>
      </c>
      <c r="H6" s="16" t="s">
        <v>46</v>
      </c>
      <c r="I6" s="16" t="s">
        <v>46</v>
      </c>
      <c r="K6" s="16" t="s">
        <v>47</v>
      </c>
      <c r="L6" s="16" t="s">
        <v>47</v>
      </c>
      <c r="M6" s="16" t="s">
        <v>47</v>
      </c>
      <c r="N6" s="16" t="s">
        <v>47</v>
      </c>
      <c r="O6" s="16" t="s">
        <v>47</v>
      </c>
      <c r="P6" s="16" t="s">
        <v>47</v>
      </c>
      <c r="Q6" s="16" t="s">
        <v>47</v>
      </c>
    </row>
    <row r="7" spans="1:17" ht="24.75">
      <c r="A7" s="16" t="s">
        <v>3</v>
      </c>
      <c r="C7" s="16" t="s">
        <v>7</v>
      </c>
      <c r="E7" s="16" t="s">
        <v>54</v>
      </c>
      <c r="G7" s="16" t="s">
        <v>55</v>
      </c>
      <c r="I7" s="16" t="s">
        <v>57</v>
      </c>
      <c r="K7" s="16" t="s">
        <v>7</v>
      </c>
      <c r="M7" s="16" t="s">
        <v>54</v>
      </c>
      <c r="O7" s="16" t="s">
        <v>55</v>
      </c>
      <c r="Q7" s="16" t="s">
        <v>57</v>
      </c>
    </row>
    <row r="8" spans="1:17">
      <c r="A8" s="1" t="s">
        <v>20</v>
      </c>
      <c r="C8" s="13">
        <v>900</v>
      </c>
      <c r="D8" s="13"/>
      <c r="E8" s="13">
        <v>2843086950</v>
      </c>
      <c r="F8" s="13"/>
      <c r="G8" s="13">
        <v>3200276932</v>
      </c>
      <c r="H8" s="13"/>
      <c r="I8" s="13">
        <f>E8-G8</f>
        <v>-357189982</v>
      </c>
      <c r="J8" s="13"/>
      <c r="K8" s="13">
        <v>900</v>
      </c>
      <c r="L8" s="13"/>
      <c r="M8" s="13">
        <f>2843086950-3980160</f>
        <v>2839106790</v>
      </c>
      <c r="N8" s="13"/>
      <c r="O8" s="13">
        <v>3200276932</v>
      </c>
      <c r="P8" s="13"/>
      <c r="Q8" s="13">
        <f>M8-O8</f>
        <v>-361170142</v>
      </c>
    </row>
    <row r="9" spans="1:17">
      <c r="A9" s="1" t="s">
        <v>58</v>
      </c>
      <c r="C9" s="13">
        <v>0</v>
      </c>
      <c r="D9" s="13"/>
      <c r="E9" s="13">
        <v>0</v>
      </c>
      <c r="F9" s="13"/>
      <c r="G9" s="13">
        <v>0</v>
      </c>
      <c r="H9" s="13"/>
      <c r="I9" s="13">
        <f t="shared" ref="I9:I26" si="0">E9-G9</f>
        <v>0</v>
      </c>
      <c r="J9" s="13"/>
      <c r="K9" s="13">
        <v>1043000</v>
      </c>
      <c r="L9" s="13"/>
      <c r="M9" s="13">
        <v>2628532124371</v>
      </c>
      <c r="N9" s="13"/>
      <c r="O9" s="13">
        <v>1526557522424</v>
      </c>
      <c r="P9" s="13"/>
      <c r="Q9" s="13">
        <f t="shared" ref="Q9:Q26" si="1">M9-O9</f>
        <v>1101974601947</v>
      </c>
    </row>
    <row r="10" spans="1:17">
      <c r="A10" s="1" t="s">
        <v>15</v>
      </c>
      <c r="C10" s="13">
        <v>0</v>
      </c>
      <c r="D10" s="13"/>
      <c r="E10" s="13">
        <v>0</v>
      </c>
      <c r="F10" s="13"/>
      <c r="G10" s="13">
        <v>0</v>
      </c>
      <c r="H10" s="13"/>
      <c r="I10" s="13">
        <f t="shared" si="0"/>
        <v>0</v>
      </c>
      <c r="J10" s="13"/>
      <c r="K10" s="13">
        <v>6000</v>
      </c>
      <c r="L10" s="13"/>
      <c r="M10" s="13">
        <v>17529766579</v>
      </c>
      <c r="N10" s="13"/>
      <c r="O10" s="13">
        <v>12478064601</v>
      </c>
      <c r="P10" s="13"/>
      <c r="Q10" s="13">
        <f t="shared" si="1"/>
        <v>5051701978</v>
      </c>
    </row>
    <row r="11" spans="1:17">
      <c r="A11" s="1" t="s">
        <v>17</v>
      </c>
      <c r="C11" s="13">
        <v>0</v>
      </c>
      <c r="D11" s="13"/>
      <c r="E11" s="13">
        <v>0</v>
      </c>
      <c r="F11" s="13"/>
      <c r="G11" s="13">
        <v>0</v>
      </c>
      <c r="H11" s="13"/>
      <c r="I11" s="13">
        <f t="shared" si="0"/>
        <v>0</v>
      </c>
      <c r="J11" s="13"/>
      <c r="K11" s="13">
        <v>672100</v>
      </c>
      <c r="L11" s="13"/>
      <c r="M11" s="13">
        <v>1215676791367</v>
      </c>
      <c r="N11" s="13"/>
      <c r="O11" s="13">
        <v>990769443145</v>
      </c>
      <c r="P11" s="13"/>
      <c r="Q11" s="13">
        <f t="shared" si="1"/>
        <v>224907348222</v>
      </c>
    </row>
    <row r="12" spans="1:17">
      <c r="A12" s="1" t="s">
        <v>16</v>
      </c>
      <c r="C12" s="13">
        <v>0</v>
      </c>
      <c r="D12" s="13"/>
      <c r="E12" s="13">
        <v>0</v>
      </c>
      <c r="F12" s="13"/>
      <c r="G12" s="13">
        <v>0</v>
      </c>
      <c r="H12" s="13"/>
      <c r="I12" s="13">
        <f t="shared" si="0"/>
        <v>0</v>
      </c>
      <c r="J12" s="13"/>
      <c r="K12" s="13">
        <v>57500</v>
      </c>
      <c r="L12" s="13"/>
      <c r="M12" s="13">
        <v>101393406974</v>
      </c>
      <c r="N12" s="13"/>
      <c r="O12" s="13">
        <v>84860374637</v>
      </c>
      <c r="P12" s="13"/>
      <c r="Q12" s="13">
        <f t="shared" si="1"/>
        <v>16533032337</v>
      </c>
    </row>
    <row r="13" spans="1:17">
      <c r="A13" s="1" t="s">
        <v>59</v>
      </c>
      <c r="C13" s="13">
        <v>0</v>
      </c>
      <c r="D13" s="13"/>
      <c r="E13" s="13">
        <v>0</v>
      </c>
      <c r="F13" s="13"/>
      <c r="G13" s="13">
        <v>0</v>
      </c>
      <c r="H13" s="13"/>
      <c r="I13" s="13">
        <f t="shared" si="0"/>
        <v>0</v>
      </c>
      <c r="J13" s="13"/>
      <c r="K13" s="13">
        <v>411800</v>
      </c>
      <c r="L13" s="13"/>
      <c r="M13" s="13">
        <v>1055570612133</v>
      </c>
      <c r="N13" s="13"/>
      <c r="O13" s="13">
        <v>630983909583</v>
      </c>
      <c r="P13" s="13"/>
      <c r="Q13" s="13">
        <f t="shared" si="1"/>
        <v>424586702550</v>
      </c>
    </row>
    <row r="14" spans="1:17">
      <c r="A14" s="1" t="s">
        <v>60</v>
      </c>
      <c r="C14" s="13">
        <v>0</v>
      </c>
      <c r="D14" s="13"/>
      <c r="E14" s="13">
        <v>0</v>
      </c>
      <c r="F14" s="13"/>
      <c r="G14" s="13">
        <v>0</v>
      </c>
      <c r="H14" s="13"/>
      <c r="I14" s="13">
        <f t="shared" si="0"/>
        <v>0</v>
      </c>
      <c r="J14" s="13"/>
      <c r="K14" s="13">
        <v>955300</v>
      </c>
      <c r="L14" s="13"/>
      <c r="M14" s="13">
        <v>1949724737773</v>
      </c>
      <c r="N14" s="13"/>
      <c r="O14" s="13">
        <v>1319396255268</v>
      </c>
      <c r="P14" s="13"/>
      <c r="Q14" s="13">
        <f t="shared" si="1"/>
        <v>630328482505</v>
      </c>
    </row>
    <row r="15" spans="1:17">
      <c r="A15" s="1" t="s">
        <v>18</v>
      </c>
      <c r="C15" s="13">
        <v>0</v>
      </c>
      <c r="D15" s="13"/>
      <c r="E15" s="13">
        <v>0</v>
      </c>
      <c r="F15" s="13"/>
      <c r="G15" s="13">
        <v>0</v>
      </c>
      <c r="H15" s="13"/>
      <c r="I15" s="13">
        <f t="shared" si="0"/>
        <v>0</v>
      </c>
      <c r="J15" s="13"/>
      <c r="K15" s="13">
        <v>2100</v>
      </c>
      <c r="L15" s="13"/>
      <c r="M15" s="13">
        <v>6590756745</v>
      </c>
      <c r="N15" s="13"/>
      <c r="O15" s="13">
        <v>5329299068</v>
      </c>
      <c r="P15" s="13"/>
      <c r="Q15" s="13">
        <f t="shared" si="1"/>
        <v>1261457677</v>
      </c>
    </row>
    <row r="16" spans="1:17">
      <c r="A16" s="1" t="s">
        <v>61</v>
      </c>
      <c r="C16" s="13">
        <v>0</v>
      </c>
      <c r="D16" s="13"/>
      <c r="E16" s="13">
        <v>0</v>
      </c>
      <c r="F16" s="13"/>
      <c r="G16" s="13">
        <v>0</v>
      </c>
      <c r="H16" s="13"/>
      <c r="I16" s="13">
        <f t="shared" si="0"/>
        <v>0</v>
      </c>
      <c r="J16" s="13"/>
      <c r="K16" s="13">
        <v>471100</v>
      </c>
      <c r="L16" s="13"/>
      <c r="M16" s="13">
        <v>1395230932514</v>
      </c>
      <c r="N16" s="13"/>
      <c r="O16" s="13">
        <v>1258046330265</v>
      </c>
      <c r="P16" s="13"/>
      <c r="Q16" s="13">
        <f t="shared" si="1"/>
        <v>137184602249</v>
      </c>
    </row>
    <row r="17" spans="1:19">
      <c r="A17" s="1" t="s">
        <v>62</v>
      </c>
      <c r="C17" s="13">
        <v>0</v>
      </c>
      <c r="D17" s="13"/>
      <c r="E17" s="13">
        <v>0</v>
      </c>
      <c r="F17" s="13"/>
      <c r="G17" s="13">
        <v>0</v>
      </c>
      <c r="H17" s="13"/>
      <c r="I17" s="13">
        <f t="shared" si="0"/>
        <v>0</v>
      </c>
      <c r="J17" s="13"/>
      <c r="K17" s="13">
        <v>16800</v>
      </c>
      <c r="L17" s="13"/>
      <c r="M17" s="13">
        <v>10850832930</v>
      </c>
      <c r="N17" s="13"/>
      <c r="O17" s="13">
        <v>10632472515</v>
      </c>
      <c r="P17" s="13"/>
      <c r="Q17" s="13">
        <f t="shared" si="1"/>
        <v>218360415</v>
      </c>
    </row>
    <row r="18" spans="1:19">
      <c r="A18" s="1" t="s">
        <v>63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f t="shared" si="0"/>
        <v>0</v>
      </c>
      <c r="J18" s="13"/>
      <c r="K18" s="13">
        <v>100000</v>
      </c>
      <c r="L18" s="13"/>
      <c r="M18" s="13">
        <v>84372284049</v>
      </c>
      <c r="N18" s="13"/>
      <c r="O18" s="13">
        <v>82750995900</v>
      </c>
      <c r="P18" s="13"/>
      <c r="Q18" s="13">
        <f t="shared" si="1"/>
        <v>1621288149</v>
      </c>
    </row>
    <row r="19" spans="1:19">
      <c r="A19" s="1" t="s">
        <v>64</v>
      </c>
      <c r="C19" s="13">
        <v>0</v>
      </c>
      <c r="D19" s="13"/>
      <c r="E19" s="13">
        <v>0</v>
      </c>
      <c r="F19" s="13"/>
      <c r="G19" s="13">
        <v>0</v>
      </c>
      <c r="H19" s="13"/>
      <c r="I19" s="13">
        <f t="shared" si="0"/>
        <v>0</v>
      </c>
      <c r="J19" s="13"/>
      <c r="K19" s="13">
        <v>60900</v>
      </c>
      <c r="L19" s="13"/>
      <c r="M19" s="13">
        <v>54869799049</v>
      </c>
      <c r="N19" s="13"/>
      <c r="O19" s="13">
        <v>52912507869</v>
      </c>
      <c r="P19" s="13"/>
      <c r="Q19" s="13">
        <f t="shared" si="1"/>
        <v>1957291180</v>
      </c>
    </row>
    <row r="20" spans="1:19">
      <c r="A20" s="1" t="s">
        <v>65</v>
      </c>
      <c r="C20" s="13">
        <v>0</v>
      </c>
      <c r="D20" s="13"/>
      <c r="E20" s="13">
        <v>0</v>
      </c>
      <c r="F20" s="13"/>
      <c r="G20" s="13">
        <v>0</v>
      </c>
      <c r="H20" s="13"/>
      <c r="I20" s="13">
        <f t="shared" si="0"/>
        <v>0</v>
      </c>
      <c r="J20" s="13"/>
      <c r="K20" s="13">
        <v>69100</v>
      </c>
      <c r="L20" s="13"/>
      <c r="M20" s="13">
        <v>63881047467</v>
      </c>
      <c r="N20" s="13"/>
      <c r="O20" s="13">
        <v>62109640586</v>
      </c>
      <c r="P20" s="13"/>
      <c r="Q20" s="13">
        <f t="shared" si="1"/>
        <v>1771406881</v>
      </c>
    </row>
    <row r="21" spans="1:19">
      <c r="A21" s="1" t="s">
        <v>66</v>
      </c>
      <c r="C21" s="13">
        <v>0</v>
      </c>
      <c r="D21" s="13"/>
      <c r="E21" s="13">
        <v>0</v>
      </c>
      <c r="F21" s="13"/>
      <c r="G21" s="13">
        <v>0</v>
      </c>
      <c r="H21" s="13"/>
      <c r="I21" s="13">
        <f t="shared" si="0"/>
        <v>0</v>
      </c>
      <c r="J21" s="13"/>
      <c r="K21" s="13">
        <v>3900</v>
      </c>
      <c r="L21" s="13"/>
      <c r="M21" s="13">
        <v>3690524974</v>
      </c>
      <c r="N21" s="13"/>
      <c r="O21" s="13">
        <v>3583294410</v>
      </c>
      <c r="P21" s="13"/>
      <c r="Q21" s="13">
        <f t="shared" si="1"/>
        <v>107230564</v>
      </c>
    </row>
    <row r="22" spans="1:19">
      <c r="A22" s="1" t="s">
        <v>67</v>
      </c>
      <c r="C22" s="13">
        <v>0</v>
      </c>
      <c r="D22" s="13"/>
      <c r="E22" s="13">
        <v>0</v>
      </c>
      <c r="F22" s="13"/>
      <c r="G22" s="13">
        <v>0</v>
      </c>
      <c r="H22" s="13"/>
      <c r="I22" s="13">
        <f t="shared" si="0"/>
        <v>0</v>
      </c>
      <c r="J22" s="13"/>
      <c r="K22" s="13">
        <v>20000</v>
      </c>
      <c r="L22" s="13"/>
      <c r="M22" s="13">
        <v>12048215865</v>
      </c>
      <c r="N22" s="13"/>
      <c r="O22" s="13">
        <v>12180791831</v>
      </c>
      <c r="P22" s="13"/>
      <c r="Q22" s="13">
        <f t="shared" si="1"/>
        <v>-132575966</v>
      </c>
    </row>
    <row r="23" spans="1:19">
      <c r="A23" s="1" t="s">
        <v>68</v>
      </c>
      <c r="C23" s="13">
        <v>0</v>
      </c>
      <c r="D23" s="13"/>
      <c r="E23" s="13">
        <v>0</v>
      </c>
      <c r="F23" s="13"/>
      <c r="G23" s="13">
        <v>0</v>
      </c>
      <c r="H23" s="13"/>
      <c r="I23" s="13">
        <f t="shared" si="0"/>
        <v>0</v>
      </c>
      <c r="J23" s="13"/>
      <c r="K23" s="13">
        <v>74000</v>
      </c>
      <c r="L23" s="13"/>
      <c r="M23" s="13">
        <v>47603010393</v>
      </c>
      <c r="N23" s="13"/>
      <c r="O23" s="13">
        <v>47559318310</v>
      </c>
      <c r="P23" s="13"/>
      <c r="Q23" s="13">
        <f t="shared" si="1"/>
        <v>43692083</v>
      </c>
    </row>
    <row r="24" spans="1:19">
      <c r="A24" s="1" t="s">
        <v>69</v>
      </c>
      <c r="C24" s="13">
        <v>0</v>
      </c>
      <c r="D24" s="13"/>
      <c r="E24" s="13">
        <v>0</v>
      </c>
      <c r="F24" s="13"/>
      <c r="G24" s="13">
        <v>0</v>
      </c>
      <c r="H24" s="13"/>
      <c r="I24" s="13">
        <f t="shared" si="0"/>
        <v>0</v>
      </c>
      <c r="J24" s="13"/>
      <c r="K24" s="13">
        <v>50000</v>
      </c>
      <c r="L24" s="13"/>
      <c r="M24" s="13">
        <v>33057039332</v>
      </c>
      <c r="N24" s="13"/>
      <c r="O24" s="13">
        <v>32637583365</v>
      </c>
      <c r="P24" s="13"/>
      <c r="Q24" s="13">
        <f t="shared" si="1"/>
        <v>419455967</v>
      </c>
    </row>
    <row r="25" spans="1:19">
      <c r="A25" s="1" t="s">
        <v>70</v>
      </c>
      <c r="C25" s="13">
        <v>0</v>
      </c>
      <c r="D25" s="13"/>
      <c r="E25" s="13">
        <v>0</v>
      </c>
      <c r="F25" s="13"/>
      <c r="G25" s="13">
        <v>0</v>
      </c>
      <c r="H25" s="13"/>
      <c r="I25" s="13">
        <f t="shared" si="0"/>
        <v>0</v>
      </c>
      <c r="J25" s="13"/>
      <c r="K25" s="13">
        <v>51300</v>
      </c>
      <c r="L25" s="13"/>
      <c r="M25" s="13">
        <v>31004803369</v>
      </c>
      <c r="N25" s="13"/>
      <c r="O25" s="13">
        <v>31328360705</v>
      </c>
      <c r="P25" s="13"/>
      <c r="Q25" s="13">
        <f t="shared" si="1"/>
        <v>-323557336</v>
      </c>
    </row>
    <row r="26" spans="1:19">
      <c r="A26" s="1" t="s">
        <v>71</v>
      </c>
      <c r="C26" s="13">
        <v>0</v>
      </c>
      <c r="D26" s="13"/>
      <c r="E26" s="13">
        <v>0</v>
      </c>
      <c r="F26" s="13"/>
      <c r="G26" s="13">
        <v>0</v>
      </c>
      <c r="H26" s="13"/>
      <c r="I26" s="13">
        <f t="shared" si="0"/>
        <v>0</v>
      </c>
      <c r="J26" s="13"/>
      <c r="K26" s="13">
        <v>26900</v>
      </c>
      <c r="L26" s="13"/>
      <c r="M26" s="13">
        <v>26316610251</v>
      </c>
      <c r="N26" s="13"/>
      <c r="O26" s="13">
        <v>24982881031</v>
      </c>
      <c r="P26" s="13"/>
      <c r="Q26" s="13">
        <f t="shared" si="1"/>
        <v>1333729220</v>
      </c>
    </row>
    <row r="27" spans="1:19" ht="24.75" thickBot="1">
      <c r="C27" s="13"/>
      <c r="D27" s="13"/>
      <c r="E27" s="14">
        <f>SUM(E8:E26)</f>
        <v>2843086950</v>
      </c>
      <c r="F27" s="13"/>
      <c r="G27" s="14">
        <f>SUM(G8:G26)</f>
        <v>3200276932</v>
      </c>
      <c r="H27" s="13"/>
      <c r="I27" s="14">
        <f>SUM(I8:I26)</f>
        <v>-357189982</v>
      </c>
      <c r="J27" s="13"/>
      <c r="K27" s="13"/>
      <c r="L27" s="13"/>
      <c r="M27" s="14">
        <f>SUM(M8:M26)</f>
        <v>8740782402925</v>
      </c>
      <c r="N27" s="13"/>
      <c r="O27" s="14">
        <f>SUM(O8:O26)</f>
        <v>6192299322445</v>
      </c>
      <c r="P27" s="13"/>
      <c r="Q27" s="14">
        <f>SUM(Q8:Q26)</f>
        <v>2548483080480</v>
      </c>
      <c r="S27" s="3"/>
    </row>
    <row r="28" spans="1:19" ht="24.75" thickTop="1">
      <c r="I28" s="12"/>
      <c r="J28" s="12"/>
      <c r="K28" s="12"/>
      <c r="L28" s="12"/>
      <c r="M28" s="12"/>
      <c r="N28" s="12"/>
      <c r="O28" s="12"/>
      <c r="P28" s="12"/>
      <c r="Q28" s="12"/>
      <c r="S28" s="3"/>
    </row>
    <row r="29" spans="1:19">
      <c r="Q29" s="12"/>
      <c r="S29" s="3"/>
    </row>
    <row r="30" spans="1:19">
      <c r="Q30" s="12"/>
      <c r="S30" s="3"/>
    </row>
    <row r="31" spans="1:19">
      <c r="Q31" s="12"/>
      <c r="S31" s="3"/>
    </row>
    <row r="32" spans="1:19">
      <c r="Q32" s="12"/>
      <c r="S32" s="3"/>
    </row>
    <row r="33" spans="9:17">
      <c r="Q33" s="12"/>
    </row>
    <row r="34" spans="9:17">
      <c r="I34" s="12"/>
      <c r="J34" s="12"/>
      <c r="K34" s="12"/>
      <c r="L34" s="12"/>
      <c r="M34" s="12"/>
      <c r="N34" s="12"/>
      <c r="O34" s="12"/>
      <c r="P34" s="12"/>
      <c r="Q34" s="12"/>
    </row>
    <row r="35" spans="9:17">
      <c r="Q35" s="12"/>
    </row>
    <row r="36" spans="9:17">
      <c r="Q36" s="12"/>
    </row>
    <row r="37" spans="9:17">
      <c r="Q37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2"/>
  <sheetViews>
    <sheetView rightToLeft="1" workbookViewId="0">
      <selection activeCell="E20" sqref="E20"/>
    </sheetView>
  </sheetViews>
  <sheetFormatPr defaultRowHeight="24"/>
  <cols>
    <col min="1" max="1" width="31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>
      <c r="A3" s="15" t="s">
        <v>44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>
      <c r="A6" s="15" t="s">
        <v>3</v>
      </c>
      <c r="C6" s="16" t="s">
        <v>46</v>
      </c>
      <c r="D6" s="16" t="s">
        <v>46</v>
      </c>
      <c r="E6" s="16" t="s">
        <v>46</v>
      </c>
      <c r="F6" s="16" t="s">
        <v>46</v>
      </c>
      <c r="G6" s="16" t="s">
        <v>46</v>
      </c>
      <c r="H6" s="16" t="s">
        <v>46</v>
      </c>
      <c r="I6" s="16" t="s">
        <v>46</v>
      </c>
      <c r="J6" s="16" t="s">
        <v>46</v>
      </c>
      <c r="K6" s="16" t="s">
        <v>46</v>
      </c>
      <c r="M6" s="16" t="s">
        <v>47</v>
      </c>
      <c r="N6" s="16" t="s">
        <v>47</v>
      </c>
      <c r="O6" s="16" t="s">
        <v>47</v>
      </c>
      <c r="P6" s="16" t="s">
        <v>47</v>
      </c>
      <c r="Q6" s="16" t="s">
        <v>47</v>
      </c>
      <c r="R6" s="16" t="s">
        <v>47</v>
      </c>
      <c r="S6" s="16" t="s">
        <v>47</v>
      </c>
      <c r="T6" s="16" t="s">
        <v>47</v>
      </c>
      <c r="U6" s="16" t="s">
        <v>47</v>
      </c>
    </row>
    <row r="7" spans="1:21" ht="24.75">
      <c r="A7" s="16" t="s">
        <v>3</v>
      </c>
      <c r="C7" s="16" t="s">
        <v>72</v>
      </c>
      <c r="E7" s="16" t="s">
        <v>73</v>
      </c>
      <c r="G7" s="16" t="s">
        <v>74</v>
      </c>
      <c r="I7" s="16" t="s">
        <v>29</v>
      </c>
      <c r="K7" s="16" t="s">
        <v>75</v>
      </c>
      <c r="M7" s="16" t="s">
        <v>72</v>
      </c>
      <c r="O7" s="16" t="s">
        <v>73</v>
      </c>
      <c r="Q7" s="16" t="s">
        <v>74</v>
      </c>
      <c r="S7" s="16" t="s">
        <v>29</v>
      </c>
      <c r="U7" s="16" t="s">
        <v>75</v>
      </c>
    </row>
    <row r="8" spans="1:21">
      <c r="A8" s="1" t="s">
        <v>20</v>
      </c>
      <c r="C8" s="13">
        <v>0</v>
      </c>
      <c r="D8" s="13"/>
      <c r="E8" s="13">
        <v>-1184474660798</v>
      </c>
      <c r="F8" s="13"/>
      <c r="G8" s="13">
        <v>-357189982</v>
      </c>
      <c r="H8" s="13"/>
      <c r="I8" s="13">
        <f>C8+E8+G8</f>
        <v>-1184831850780</v>
      </c>
      <c r="J8" s="13"/>
      <c r="K8" s="9">
        <f>I8/$I$17</f>
        <v>0.2766116585311621</v>
      </c>
      <c r="L8" s="13"/>
      <c r="M8" s="13">
        <v>0</v>
      </c>
      <c r="N8" s="13"/>
      <c r="O8" s="13">
        <v>-968719343407</v>
      </c>
      <c r="P8" s="13"/>
      <c r="Q8" s="13">
        <v>-357189982</v>
      </c>
      <c r="R8" s="13"/>
      <c r="S8" s="13">
        <f>M8+O8+Q8</f>
        <v>-969076533389</v>
      </c>
      <c r="T8" s="13"/>
      <c r="U8" s="9">
        <f>S8/$S$17</f>
        <v>-0.14892507934972107</v>
      </c>
    </row>
    <row r="9" spans="1:21">
      <c r="A9" s="1" t="s">
        <v>58</v>
      </c>
      <c r="C9" s="13">
        <v>0</v>
      </c>
      <c r="D9" s="13"/>
      <c r="E9" s="13">
        <v>0</v>
      </c>
      <c r="F9" s="13"/>
      <c r="G9" s="13">
        <v>0</v>
      </c>
      <c r="H9" s="13"/>
      <c r="I9" s="13">
        <f t="shared" ref="I9:I16" si="0">C9+E9+G9</f>
        <v>0</v>
      </c>
      <c r="J9" s="13"/>
      <c r="K9" s="9">
        <f t="shared" ref="K9:K16" si="1">I9/$I$17</f>
        <v>0</v>
      </c>
      <c r="L9" s="13"/>
      <c r="M9" s="13">
        <v>0</v>
      </c>
      <c r="N9" s="13"/>
      <c r="O9" s="13">
        <v>0</v>
      </c>
      <c r="P9" s="13"/>
      <c r="Q9" s="13">
        <v>1101974601947</v>
      </c>
      <c r="R9" s="13"/>
      <c r="S9" s="13">
        <f t="shared" ref="S9:S16" si="2">M9+O9+Q9</f>
        <v>1101974601947</v>
      </c>
      <c r="T9" s="13"/>
      <c r="U9" s="9">
        <f t="shared" ref="U9:U16" si="3">S9/$S$17</f>
        <v>0.16934849764900631</v>
      </c>
    </row>
    <row r="10" spans="1:21">
      <c r="A10" s="1" t="s">
        <v>15</v>
      </c>
      <c r="C10" s="13">
        <v>0</v>
      </c>
      <c r="D10" s="13"/>
      <c r="E10" s="13">
        <v>-408982945249</v>
      </c>
      <c r="F10" s="13"/>
      <c r="G10" s="13">
        <v>0</v>
      </c>
      <c r="H10" s="13"/>
      <c r="I10" s="13">
        <f t="shared" si="0"/>
        <v>-408982945249</v>
      </c>
      <c r="J10" s="13"/>
      <c r="K10" s="9">
        <f t="shared" si="1"/>
        <v>9.5481439599897522E-2</v>
      </c>
      <c r="L10" s="13"/>
      <c r="M10" s="13">
        <v>0</v>
      </c>
      <c r="N10" s="13"/>
      <c r="O10" s="13">
        <v>675761321599</v>
      </c>
      <c r="P10" s="13"/>
      <c r="Q10" s="13">
        <v>5051701978</v>
      </c>
      <c r="R10" s="13"/>
      <c r="S10" s="13">
        <f t="shared" si="2"/>
        <v>680813023577</v>
      </c>
      <c r="T10" s="13"/>
      <c r="U10" s="9">
        <f t="shared" si="3"/>
        <v>0.10462551724779917</v>
      </c>
    </row>
    <row r="11" spans="1:21">
      <c r="A11" s="1" t="s">
        <v>17</v>
      </c>
      <c r="C11" s="13">
        <v>0</v>
      </c>
      <c r="D11" s="13"/>
      <c r="E11" s="13">
        <v>-1798035361651</v>
      </c>
      <c r="F11" s="13"/>
      <c r="G11" s="13">
        <v>0</v>
      </c>
      <c r="H11" s="13"/>
      <c r="I11" s="13">
        <f t="shared" si="0"/>
        <v>-1798035361651</v>
      </c>
      <c r="J11" s="13"/>
      <c r="K11" s="9">
        <f t="shared" si="1"/>
        <v>0.41977057179593874</v>
      </c>
      <c r="L11" s="13"/>
      <c r="M11" s="13">
        <v>0</v>
      </c>
      <c r="N11" s="13"/>
      <c r="O11" s="13">
        <v>4183523952861</v>
      </c>
      <c r="P11" s="13"/>
      <c r="Q11" s="13">
        <v>224907348222</v>
      </c>
      <c r="R11" s="13"/>
      <c r="S11" s="13">
        <f t="shared" si="2"/>
        <v>4408431301083</v>
      </c>
      <c r="T11" s="13"/>
      <c r="U11" s="9">
        <f t="shared" si="3"/>
        <v>0.67747588420660032</v>
      </c>
    </row>
    <row r="12" spans="1:21">
      <c r="A12" s="1" t="s">
        <v>16</v>
      </c>
      <c r="C12" s="13">
        <v>0</v>
      </c>
      <c r="D12" s="13"/>
      <c r="E12" s="13">
        <v>-243030398234</v>
      </c>
      <c r="F12" s="13"/>
      <c r="G12" s="13">
        <v>0</v>
      </c>
      <c r="H12" s="13"/>
      <c r="I12" s="13">
        <f t="shared" si="0"/>
        <v>-243030398234</v>
      </c>
      <c r="J12" s="13"/>
      <c r="K12" s="9">
        <f t="shared" si="1"/>
        <v>5.6738043870731426E-2</v>
      </c>
      <c r="L12" s="13"/>
      <c r="M12" s="13">
        <v>0</v>
      </c>
      <c r="N12" s="13"/>
      <c r="O12" s="13">
        <v>14923198194</v>
      </c>
      <c r="P12" s="13"/>
      <c r="Q12" s="13">
        <v>16533032337</v>
      </c>
      <c r="R12" s="13"/>
      <c r="S12" s="13">
        <f t="shared" si="2"/>
        <v>31456230531</v>
      </c>
      <c r="T12" s="13"/>
      <c r="U12" s="9">
        <f t="shared" si="3"/>
        <v>4.8341090372805724E-3</v>
      </c>
    </row>
    <row r="13" spans="1:21">
      <c r="A13" s="1" t="s">
        <v>59</v>
      </c>
      <c r="C13" s="13">
        <v>0</v>
      </c>
      <c r="D13" s="13"/>
      <c r="E13" s="13">
        <v>0</v>
      </c>
      <c r="F13" s="13"/>
      <c r="G13" s="13">
        <v>0</v>
      </c>
      <c r="H13" s="13"/>
      <c r="I13" s="13">
        <f t="shared" si="0"/>
        <v>0</v>
      </c>
      <c r="J13" s="13"/>
      <c r="K13" s="9">
        <f t="shared" si="1"/>
        <v>0</v>
      </c>
      <c r="L13" s="13"/>
      <c r="M13" s="13">
        <v>0</v>
      </c>
      <c r="N13" s="13"/>
      <c r="O13" s="13">
        <v>0</v>
      </c>
      <c r="P13" s="13"/>
      <c r="Q13" s="13">
        <v>424586702550</v>
      </c>
      <c r="R13" s="13"/>
      <c r="S13" s="13">
        <f t="shared" si="2"/>
        <v>424586702550</v>
      </c>
      <c r="T13" s="13"/>
      <c r="U13" s="9">
        <f t="shared" si="3"/>
        <v>6.5249344287561212E-2</v>
      </c>
    </row>
    <row r="14" spans="1:21">
      <c r="A14" s="1" t="s">
        <v>60</v>
      </c>
      <c r="C14" s="13">
        <v>0</v>
      </c>
      <c r="D14" s="13"/>
      <c r="E14" s="13">
        <v>0</v>
      </c>
      <c r="F14" s="13"/>
      <c r="G14" s="13">
        <v>0</v>
      </c>
      <c r="H14" s="13"/>
      <c r="I14" s="13">
        <f t="shared" si="0"/>
        <v>0</v>
      </c>
      <c r="J14" s="13"/>
      <c r="K14" s="9">
        <f t="shared" si="1"/>
        <v>0</v>
      </c>
      <c r="L14" s="13"/>
      <c r="M14" s="13">
        <v>0</v>
      </c>
      <c r="N14" s="13"/>
      <c r="O14" s="13">
        <v>0</v>
      </c>
      <c r="P14" s="13"/>
      <c r="Q14" s="13">
        <v>630328482505</v>
      </c>
      <c r="R14" s="13"/>
      <c r="S14" s="13">
        <f t="shared" si="2"/>
        <v>630328482505</v>
      </c>
      <c r="T14" s="13"/>
      <c r="U14" s="9">
        <f t="shared" si="3"/>
        <v>9.6867188544091029E-2</v>
      </c>
    </row>
    <row r="15" spans="1:21">
      <c r="A15" s="1" t="s">
        <v>18</v>
      </c>
      <c r="C15" s="13">
        <v>0</v>
      </c>
      <c r="D15" s="13"/>
      <c r="E15" s="13">
        <v>-427497309607</v>
      </c>
      <c r="F15" s="13"/>
      <c r="G15" s="13">
        <v>0</v>
      </c>
      <c r="H15" s="13"/>
      <c r="I15" s="13">
        <f t="shared" si="0"/>
        <v>-427497309607</v>
      </c>
      <c r="J15" s="13"/>
      <c r="K15" s="9">
        <f t="shared" si="1"/>
        <v>9.9803815832731874E-2</v>
      </c>
      <c r="L15" s="13"/>
      <c r="M15" s="13">
        <v>0</v>
      </c>
      <c r="N15" s="13"/>
      <c r="O15" s="13">
        <v>246657705856</v>
      </c>
      <c r="P15" s="13"/>
      <c r="Q15" s="13">
        <v>1261457677</v>
      </c>
      <c r="R15" s="13"/>
      <c r="S15" s="13">
        <f t="shared" si="2"/>
        <v>247919163533</v>
      </c>
      <c r="T15" s="13"/>
      <c r="U15" s="9">
        <f t="shared" si="3"/>
        <v>3.8099551304115395E-2</v>
      </c>
    </row>
    <row r="16" spans="1:21">
      <c r="A16" s="1" t="s">
        <v>19</v>
      </c>
      <c r="C16" s="13">
        <v>0</v>
      </c>
      <c r="D16" s="13"/>
      <c r="E16" s="13">
        <v>-220998536875</v>
      </c>
      <c r="F16" s="13"/>
      <c r="G16" s="13">
        <v>0</v>
      </c>
      <c r="H16" s="13"/>
      <c r="I16" s="13">
        <f t="shared" si="0"/>
        <v>-220998536875</v>
      </c>
      <c r="J16" s="13"/>
      <c r="K16" s="9">
        <f t="shared" si="1"/>
        <v>5.1594470369538306E-2</v>
      </c>
      <c r="L16" s="13"/>
      <c r="M16" s="13">
        <v>0</v>
      </c>
      <c r="N16" s="13"/>
      <c r="O16" s="13">
        <v>-49291679410</v>
      </c>
      <c r="P16" s="13"/>
      <c r="Q16" s="13">
        <v>0</v>
      </c>
      <c r="R16" s="13"/>
      <c r="S16" s="13">
        <f t="shared" si="2"/>
        <v>-49291679410</v>
      </c>
      <c r="T16" s="13"/>
      <c r="U16" s="9">
        <f t="shared" si="3"/>
        <v>-7.5750129267329828E-3</v>
      </c>
    </row>
    <row r="17" spans="3:21" ht="24.75" thickBot="1">
      <c r="C17" s="14">
        <f>SUM(C8:C16)</f>
        <v>0</v>
      </c>
      <c r="D17" s="13"/>
      <c r="E17" s="14">
        <f>SUM(E8:E16)</f>
        <v>-4283019212414</v>
      </c>
      <c r="F17" s="13"/>
      <c r="G17" s="14">
        <f>SUM(G8:G16)</f>
        <v>-357189982</v>
      </c>
      <c r="H17" s="13"/>
      <c r="I17" s="14">
        <f>SUM(I8:I16)</f>
        <v>-4283376402396</v>
      </c>
      <c r="J17" s="13"/>
      <c r="K17" s="10">
        <f>SUM(K8:K16)</f>
        <v>1</v>
      </c>
      <c r="L17" s="13"/>
      <c r="M17" s="14">
        <f>SUM(M8:M16)</f>
        <v>0</v>
      </c>
      <c r="N17" s="13"/>
      <c r="O17" s="14">
        <f>SUM(O8:O16)</f>
        <v>4102855155693</v>
      </c>
      <c r="P17" s="13"/>
      <c r="Q17" s="14">
        <f>SUM(Q8:Q16)</f>
        <v>2404286137234</v>
      </c>
      <c r="R17" s="13"/>
      <c r="S17" s="14">
        <f>SUM(S8:S16)</f>
        <v>6507141292927</v>
      </c>
      <c r="T17" s="13"/>
      <c r="U17" s="10">
        <f>SUM(U8:U16)</f>
        <v>0.99999999999999989</v>
      </c>
    </row>
    <row r="18" spans="3:21" ht="24.75" thickTop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2"/>
      <c r="U18" s="12"/>
    </row>
    <row r="19" spans="3:2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2"/>
      <c r="U19" s="12"/>
    </row>
    <row r="20" spans="3:21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3:2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3:2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21"/>
  <sheetViews>
    <sheetView rightToLeft="1" workbookViewId="0">
      <selection activeCell="O22" sqref="O22"/>
    </sheetView>
  </sheetViews>
  <sheetFormatPr defaultRowHeight="24"/>
  <cols>
    <col min="1" max="1" width="29.71093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6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4"/>
    </row>
    <row r="3" spans="1:19" ht="24.75">
      <c r="A3" s="15" t="s">
        <v>44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9" ht="24.75">
      <c r="A6" s="15" t="s">
        <v>48</v>
      </c>
      <c r="C6" s="16" t="s">
        <v>46</v>
      </c>
      <c r="D6" s="16" t="s">
        <v>46</v>
      </c>
      <c r="E6" s="16" t="s">
        <v>46</v>
      </c>
      <c r="F6" s="16" t="s">
        <v>46</v>
      </c>
      <c r="G6" s="16" t="s">
        <v>46</v>
      </c>
      <c r="H6" s="16" t="s">
        <v>46</v>
      </c>
      <c r="I6" s="16" t="s">
        <v>46</v>
      </c>
      <c r="K6" s="16" t="s">
        <v>47</v>
      </c>
      <c r="L6" s="16" t="s">
        <v>47</v>
      </c>
      <c r="M6" s="16" t="s">
        <v>47</v>
      </c>
      <c r="N6" s="16" t="s">
        <v>47</v>
      </c>
      <c r="O6" s="16" t="s">
        <v>47</v>
      </c>
      <c r="P6" s="16" t="s">
        <v>47</v>
      </c>
      <c r="Q6" s="16" t="s">
        <v>47</v>
      </c>
    </row>
    <row r="7" spans="1:19" ht="24.75">
      <c r="A7" s="16" t="s">
        <v>48</v>
      </c>
      <c r="C7" s="16" t="s">
        <v>76</v>
      </c>
      <c r="E7" s="16" t="s">
        <v>73</v>
      </c>
      <c r="G7" s="16" t="s">
        <v>74</v>
      </c>
      <c r="I7" s="16" t="s">
        <v>77</v>
      </c>
      <c r="K7" s="16" t="s">
        <v>76</v>
      </c>
      <c r="M7" s="16" t="s">
        <v>73</v>
      </c>
      <c r="O7" s="16" t="s">
        <v>74</v>
      </c>
      <c r="Q7" s="16" t="s">
        <v>77</v>
      </c>
    </row>
    <row r="8" spans="1:19">
      <c r="A8" s="1" t="s">
        <v>61</v>
      </c>
      <c r="C8" s="13">
        <v>0</v>
      </c>
      <c r="D8" s="13"/>
      <c r="E8" s="13">
        <v>0</v>
      </c>
      <c r="F8" s="13"/>
      <c r="G8" s="13">
        <v>0</v>
      </c>
      <c r="H8" s="13"/>
      <c r="I8" s="13">
        <v>0</v>
      </c>
      <c r="J8" s="13"/>
      <c r="K8" s="13">
        <v>0</v>
      </c>
      <c r="L8" s="13"/>
      <c r="M8" s="13">
        <v>0</v>
      </c>
      <c r="N8" s="13"/>
      <c r="O8" s="13">
        <v>137184602249</v>
      </c>
      <c r="P8" s="13"/>
      <c r="Q8" s="13">
        <v>137184602249</v>
      </c>
      <c r="R8" s="13"/>
      <c r="S8" s="13"/>
    </row>
    <row r="9" spans="1:19">
      <c r="A9" s="1" t="s">
        <v>62</v>
      </c>
      <c r="C9" s="13">
        <v>0</v>
      </c>
      <c r="D9" s="13"/>
      <c r="E9" s="13">
        <v>0</v>
      </c>
      <c r="F9" s="13"/>
      <c r="G9" s="13">
        <v>0</v>
      </c>
      <c r="H9" s="13"/>
      <c r="I9" s="13">
        <v>0</v>
      </c>
      <c r="J9" s="13"/>
      <c r="K9" s="13">
        <v>0</v>
      </c>
      <c r="L9" s="13"/>
      <c r="M9" s="13">
        <v>0</v>
      </c>
      <c r="N9" s="13"/>
      <c r="O9" s="13">
        <v>218360415</v>
      </c>
      <c r="P9" s="13"/>
      <c r="Q9" s="13">
        <v>218360415</v>
      </c>
      <c r="R9" s="13"/>
      <c r="S9" s="13"/>
    </row>
    <row r="10" spans="1:19">
      <c r="A10" s="1" t="s">
        <v>63</v>
      </c>
      <c r="C10" s="13">
        <v>0</v>
      </c>
      <c r="D10" s="13"/>
      <c r="E10" s="13">
        <v>0</v>
      </c>
      <c r="F10" s="13"/>
      <c r="G10" s="13">
        <v>0</v>
      </c>
      <c r="H10" s="13"/>
      <c r="I10" s="13">
        <v>0</v>
      </c>
      <c r="J10" s="13"/>
      <c r="K10" s="13">
        <v>0</v>
      </c>
      <c r="L10" s="13"/>
      <c r="M10" s="13">
        <v>0</v>
      </c>
      <c r="N10" s="13"/>
      <c r="O10" s="13">
        <v>1621288149</v>
      </c>
      <c r="P10" s="13"/>
      <c r="Q10" s="13">
        <v>1621288149</v>
      </c>
      <c r="R10" s="13"/>
      <c r="S10" s="13"/>
    </row>
    <row r="11" spans="1:19">
      <c r="A11" s="1" t="s">
        <v>64</v>
      </c>
      <c r="C11" s="13">
        <v>0</v>
      </c>
      <c r="D11" s="13"/>
      <c r="E11" s="13">
        <v>0</v>
      </c>
      <c r="F11" s="13"/>
      <c r="G11" s="13">
        <v>0</v>
      </c>
      <c r="H11" s="13"/>
      <c r="I11" s="13">
        <v>0</v>
      </c>
      <c r="J11" s="13"/>
      <c r="K11" s="13">
        <v>0</v>
      </c>
      <c r="L11" s="13"/>
      <c r="M11" s="13">
        <v>0</v>
      </c>
      <c r="N11" s="13"/>
      <c r="O11" s="13">
        <v>1957291180</v>
      </c>
      <c r="P11" s="13"/>
      <c r="Q11" s="13">
        <v>1957291180</v>
      </c>
      <c r="R11" s="13"/>
      <c r="S11" s="13"/>
    </row>
    <row r="12" spans="1:19">
      <c r="A12" s="1" t="s">
        <v>65</v>
      </c>
      <c r="C12" s="13">
        <v>0</v>
      </c>
      <c r="D12" s="13"/>
      <c r="E12" s="13">
        <v>0</v>
      </c>
      <c r="F12" s="13"/>
      <c r="G12" s="13">
        <v>0</v>
      </c>
      <c r="H12" s="13"/>
      <c r="I12" s="13">
        <v>0</v>
      </c>
      <c r="J12" s="13"/>
      <c r="K12" s="13">
        <v>0</v>
      </c>
      <c r="L12" s="13"/>
      <c r="M12" s="13">
        <v>0</v>
      </c>
      <c r="N12" s="13"/>
      <c r="O12" s="13">
        <v>1771406881</v>
      </c>
      <c r="P12" s="13"/>
      <c r="Q12" s="13">
        <v>1771406881</v>
      </c>
      <c r="R12" s="13"/>
      <c r="S12" s="13"/>
    </row>
    <row r="13" spans="1:19">
      <c r="A13" s="1" t="s">
        <v>66</v>
      </c>
      <c r="C13" s="13">
        <v>0</v>
      </c>
      <c r="D13" s="13"/>
      <c r="E13" s="13">
        <v>0</v>
      </c>
      <c r="F13" s="13"/>
      <c r="G13" s="13">
        <v>0</v>
      </c>
      <c r="H13" s="13"/>
      <c r="I13" s="13">
        <v>0</v>
      </c>
      <c r="J13" s="13"/>
      <c r="K13" s="13">
        <v>0</v>
      </c>
      <c r="L13" s="13"/>
      <c r="M13" s="13">
        <v>0</v>
      </c>
      <c r="N13" s="13"/>
      <c r="O13" s="13">
        <v>107230564</v>
      </c>
      <c r="P13" s="13"/>
      <c r="Q13" s="13">
        <v>107230564</v>
      </c>
      <c r="R13" s="13"/>
      <c r="S13" s="13"/>
    </row>
    <row r="14" spans="1:19">
      <c r="A14" s="1" t="s">
        <v>67</v>
      </c>
      <c r="C14" s="13">
        <v>0</v>
      </c>
      <c r="D14" s="13"/>
      <c r="E14" s="13">
        <v>0</v>
      </c>
      <c r="F14" s="13"/>
      <c r="G14" s="13">
        <v>0</v>
      </c>
      <c r="H14" s="13"/>
      <c r="I14" s="13">
        <v>0</v>
      </c>
      <c r="J14" s="13"/>
      <c r="K14" s="13">
        <v>0</v>
      </c>
      <c r="L14" s="13"/>
      <c r="M14" s="13">
        <v>0</v>
      </c>
      <c r="N14" s="13"/>
      <c r="O14" s="13">
        <v>-132575966</v>
      </c>
      <c r="P14" s="13"/>
      <c r="Q14" s="13">
        <v>-132575966</v>
      </c>
      <c r="R14" s="13"/>
      <c r="S14" s="13"/>
    </row>
    <row r="15" spans="1:19">
      <c r="A15" s="1" t="s">
        <v>68</v>
      </c>
      <c r="C15" s="13">
        <v>0</v>
      </c>
      <c r="D15" s="13"/>
      <c r="E15" s="13">
        <v>0</v>
      </c>
      <c r="F15" s="13"/>
      <c r="G15" s="13">
        <v>0</v>
      </c>
      <c r="H15" s="13"/>
      <c r="I15" s="13">
        <v>0</v>
      </c>
      <c r="J15" s="13"/>
      <c r="K15" s="13">
        <v>0</v>
      </c>
      <c r="L15" s="13"/>
      <c r="M15" s="13">
        <v>0</v>
      </c>
      <c r="N15" s="13"/>
      <c r="O15" s="13">
        <v>43692083</v>
      </c>
      <c r="P15" s="13"/>
      <c r="Q15" s="13">
        <v>43692083</v>
      </c>
      <c r="R15" s="13"/>
      <c r="S15" s="13"/>
    </row>
    <row r="16" spans="1:19">
      <c r="A16" s="1" t="s">
        <v>69</v>
      </c>
      <c r="C16" s="13">
        <v>0</v>
      </c>
      <c r="D16" s="13"/>
      <c r="E16" s="13">
        <v>0</v>
      </c>
      <c r="F16" s="13"/>
      <c r="G16" s="13">
        <v>0</v>
      </c>
      <c r="H16" s="13"/>
      <c r="I16" s="13">
        <v>0</v>
      </c>
      <c r="J16" s="13"/>
      <c r="K16" s="13">
        <v>0</v>
      </c>
      <c r="L16" s="13"/>
      <c r="M16" s="13">
        <v>0</v>
      </c>
      <c r="N16" s="13"/>
      <c r="O16" s="13">
        <v>419455967</v>
      </c>
      <c r="P16" s="13"/>
      <c r="Q16" s="13">
        <v>419455967</v>
      </c>
      <c r="R16" s="13"/>
      <c r="S16" s="13"/>
    </row>
    <row r="17" spans="1:19">
      <c r="A17" s="1" t="s">
        <v>70</v>
      </c>
      <c r="C17" s="13">
        <v>0</v>
      </c>
      <c r="D17" s="13"/>
      <c r="E17" s="13">
        <v>0</v>
      </c>
      <c r="F17" s="13"/>
      <c r="G17" s="13">
        <v>0</v>
      </c>
      <c r="H17" s="13"/>
      <c r="I17" s="13">
        <v>0</v>
      </c>
      <c r="J17" s="13"/>
      <c r="K17" s="13">
        <v>0</v>
      </c>
      <c r="L17" s="13"/>
      <c r="M17" s="13">
        <v>0</v>
      </c>
      <c r="N17" s="13"/>
      <c r="O17" s="13">
        <v>-323557336</v>
      </c>
      <c r="P17" s="13"/>
      <c r="Q17" s="13">
        <v>-323557336</v>
      </c>
      <c r="R17" s="13"/>
      <c r="S17" s="13"/>
    </row>
    <row r="18" spans="1:19">
      <c r="A18" s="1" t="s">
        <v>71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v>0</v>
      </c>
      <c r="J18" s="13"/>
      <c r="K18" s="13">
        <v>0</v>
      </c>
      <c r="L18" s="13"/>
      <c r="M18" s="13">
        <v>0</v>
      </c>
      <c r="N18" s="13"/>
      <c r="O18" s="13">
        <v>1333729220</v>
      </c>
      <c r="P18" s="13"/>
      <c r="Q18" s="13">
        <v>1333729220</v>
      </c>
      <c r="R18" s="13"/>
      <c r="S18" s="13"/>
    </row>
    <row r="19" spans="1:19" ht="24.75" thickBot="1">
      <c r="C19" s="14">
        <f>SUM(C8:C18)</f>
        <v>0</v>
      </c>
      <c r="D19" s="13"/>
      <c r="E19" s="14">
        <f>SUM(E8:E18)</f>
        <v>0</v>
      </c>
      <c r="F19" s="13"/>
      <c r="G19" s="14">
        <f>SUM(G8:G18)</f>
        <v>0</v>
      </c>
      <c r="H19" s="13"/>
      <c r="I19" s="14">
        <f>SUM(I8:I18)</f>
        <v>0</v>
      </c>
      <c r="J19" s="13"/>
      <c r="K19" s="14">
        <f>SUM(K8:K18)</f>
        <v>0</v>
      </c>
      <c r="L19" s="13"/>
      <c r="M19" s="14">
        <f>SUM(M8:M18)</f>
        <v>0</v>
      </c>
      <c r="N19" s="13"/>
      <c r="O19" s="14">
        <f>SUM(O8:O18)</f>
        <v>144200923406</v>
      </c>
      <c r="P19" s="13"/>
      <c r="Q19" s="14">
        <f>SUM(Q8:Q18)</f>
        <v>144200923406</v>
      </c>
      <c r="R19" s="13"/>
      <c r="S19" s="13"/>
    </row>
    <row r="20" spans="1:19" ht="24.75" thickTop="1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سپرده</vt:lpstr>
      <vt:lpstr>سود اوراق بهادار و سپرده بانکی</vt:lpstr>
      <vt:lpstr>درآمد ناشی از تغییر قیمت اوراق</vt:lpstr>
      <vt:lpstr>جمع درآمدها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2023-06-27T13:36:15Z</dcterms:created>
  <dcterms:modified xsi:type="dcterms:W3CDTF">2023-07-01T12:46:17Z</dcterms:modified>
</cp:coreProperties>
</file>