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رداد- تارنما\"/>
    </mc:Choice>
  </mc:AlternateContent>
  <xr:revisionPtr revIDLastSave="0" documentId="13_ncr:1_{6A9D4228-71A7-4B35-B313-08F58C4D647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4" l="1"/>
  <c r="E10" i="14"/>
  <c r="I11" i="11"/>
  <c r="Q11" i="10"/>
  <c r="Q17" i="11"/>
  <c r="C9" i="15"/>
  <c r="C7" i="15"/>
  <c r="E10" i="13"/>
  <c r="G8" i="13" s="1"/>
  <c r="I10" i="13"/>
  <c r="K9" i="13" s="1"/>
  <c r="C19" i="12"/>
  <c r="E19" i="12"/>
  <c r="G19" i="12"/>
  <c r="K19" i="12"/>
  <c r="M19" i="12"/>
  <c r="O19" i="12"/>
  <c r="U17" i="11"/>
  <c r="S17" i="11"/>
  <c r="O17" i="11"/>
  <c r="M17" i="11"/>
  <c r="C17" i="11"/>
  <c r="E17" i="11"/>
  <c r="G17" i="11"/>
  <c r="I9" i="11"/>
  <c r="I10" i="11"/>
  <c r="I12" i="11"/>
  <c r="I17" i="11" s="1"/>
  <c r="I13" i="11"/>
  <c r="I14" i="11"/>
  <c r="I15" i="11"/>
  <c r="I16" i="11"/>
  <c r="I8" i="11"/>
  <c r="Q8" i="10"/>
  <c r="I16" i="10"/>
  <c r="I8" i="10"/>
  <c r="Q9" i="10"/>
  <c r="Q10" i="10"/>
  <c r="Q12" i="10"/>
  <c r="Q19" i="10" s="1"/>
  <c r="Q13" i="10"/>
  <c r="Q14" i="10"/>
  <c r="Q15" i="10"/>
  <c r="Q16" i="10"/>
  <c r="Q17" i="10"/>
  <c r="Q18" i="10"/>
  <c r="I9" i="10"/>
  <c r="I10" i="10"/>
  <c r="I11" i="10"/>
  <c r="I12" i="10"/>
  <c r="I19" i="10" s="1"/>
  <c r="I13" i="10"/>
  <c r="I14" i="10"/>
  <c r="I15" i="10"/>
  <c r="I17" i="10"/>
  <c r="I18" i="10"/>
  <c r="O19" i="10"/>
  <c r="M19" i="10"/>
  <c r="G19" i="10"/>
  <c r="E19" i="10"/>
  <c r="I20" i="9"/>
  <c r="E22" i="9"/>
  <c r="O22" i="9"/>
  <c r="M22" i="9"/>
  <c r="Q9" i="9"/>
  <c r="Q10" i="9"/>
  <c r="Q11" i="9"/>
  <c r="Q12" i="9"/>
  <c r="Q13" i="9"/>
  <c r="Q14" i="9"/>
  <c r="Q15" i="9"/>
  <c r="Q16" i="9"/>
  <c r="Q17" i="9"/>
  <c r="Q18" i="9"/>
  <c r="Q19" i="9"/>
  <c r="Q22" i="9" s="1"/>
  <c r="Q20" i="9"/>
  <c r="Q21" i="9"/>
  <c r="Q8" i="9"/>
  <c r="I9" i="9"/>
  <c r="I22" i="9" s="1"/>
  <c r="I10" i="9"/>
  <c r="I11" i="9"/>
  <c r="I12" i="9"/>
  <c r="I13" i="9"/>
  <c r="I14" i="9"/>
  <c r="I15" i="9"/>
  <c r="I16" i="9"/>
  <c r="I17" i="9"/>
  <c r="I18" i="9"/>
  <c r="I19" i="9"/>
  <c r="I21" i="9"/>
  <c r="I8" i="9"/>
  <c r="G22" i="9"/>
  <c r="S11" i="7"/>
  <c r="Q11" i="7"/>
  <c r="O11" i="7"/>
  <c r="M11" i="7"/>
  <c r="K11" i="7"/>
  <c r="I11" i="7"/>
  <c r="S10" i="6"/>
  <c r="AI18" i="3"/>
  <c r="AG18" i="3"/>
  <c r="W18" i="3"/>
  <c r="Q18" i="3"/>
  <c r="S18" i="3"/>
  <c r="K10" i="6"/>
  <c r="M10" i="6"/>
  <c r="O10" i="6"/>
  <c r="Q10" i="6"/>
  <c r="AK18" i="3"/>
  <c r="Y14" i="1"/>
  <c r="AA18" i="3"/>
  <c r="E14" i="1"/>
  <c r="G14" i="1"/>
  <c r="K14" i="1"/>
  <c r="O14" i="1"/>
  <c r="W14" i="1"/>
  <c r="U14" i="1"/>
  <c r="G10" i="15" l="1"/>
  <c r="G9" i="13"/>
  <c r="G10" i="13" s="1"/>
  <c r="K8" i="13"/>
  <c r="K10" i="13" s="1"/>
  <c r="I19" i="12"/>
  <c r="C8" i="15" s="1"/>
  <c r="Q19" i="12"/>
  <c r="C10" i="15" l="1"/>
  <c r="E8" i="15"/>
  <c r="K17" i="11"/>
  <c r="E7" i="15" l="1"/>
  <c r="E9" i="15"/>
  <c r="E10" i="15" s="1"/>
</calcChain>
</file>

<file path=xl/sharedStrings.xml><?xml version="1.0" encoding="utf-8"?>
<sst xmlns="http://schemas.openxmlformats.org/spreadsheetml/2006/main" count="456" uniqueCount="108">
  <si>
    <t>صندوق سرمایه‌گذاری طلای عیار مفید</t>
  </si>
  <si>
    <t>صورت وضعیت پورتفوی</t>
  </si>
  <si>
    <t>برای ماه منتهی به 1401/05/31</t>
  </si>
  <si>
    <t>نام شرکت</t>
  </si>
  <si>
    <t>1401/04/31</t>
  </si>
  <si>
    <t>تغییرات طی دوره</t>
  </si>
  <si>
    <t>1401/05/31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</si>
  <si>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</si>
  <si>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</si>
  <si>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</si>
  <si>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</si>
  <si>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</si>
  <si>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</si>
  <si>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</si>
  <si>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</si>
  <si>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تمام سکه طرح جدید 0110 صادرات</t>
  </si>
  <si>
    <t>تمام سکه طرح جدید0111آینده</t>
  </si>
  <si>
    <t>تمام سکه طرح جدید0112سامان</t>
  </si>
  <si>
    <t>تمام سکه طرح جدید0211ملت</t>
  </si>
  <si>
    <t>تمام سکه طرح جدید0312 رفاه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</si>
  <si>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</si>
  <si>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</si>
  <si>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</si>
  <si>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</si>
  <si>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</si>
  <si>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</si>
  <si>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</si>
  <si>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</si>
  <si>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</si>
  <si>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خزانه-م9بودجه00-031101</t>
  </si>
  <si>
    <t>بله</t>
  </si>
  <si>
    <t>1400/06/01</t>
  </si>
  <si>
    <t>1403/11/01</t>
  </si>
  <si>
    <t>اسنادخزانه-م1بودجه00-030821</t>
  </si>
  <si>
    <t>1400/02/22</t>
  </si>
  <si>
    <t>1403/08/21</t>
  </si>
  <si>
    <t>اسنادخزانه-م2بودجه00-031024</t>
  </si>
  <si>
    <t>1403/10/24</t>
  </si>
  <si>
    <t>اسنادخزانه-م2بودجه99-011019</t>
  </si>
  <si>
    <t>1399/06/19</t>
  </si>
  <si>
    <t>1401/10/19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</si>
  <si>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</si>
  <si>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</si>
  <si>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</si>
  <si>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</si>
  <si>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</si>
  <si>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</si>
  <si>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</si>
  <si>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</si>
  <si>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</si>
  <si>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اسنادخزانه-م3بودجه99-011110</t>
  </si>
  <si>
    <t>1399/06/22</t>
  </si>
  <si>
    <t>1401/11/10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</si>
  <si>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</si>
  <si>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</si>
  <si>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</si>
  <si>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</si>
  <si>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</si>
  <si>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</si>
  <si>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</si>
  <si>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</si>
  <si>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</si>
  <si>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</si>
  <si>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</si>
  <si>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</si>
  <si>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</si>
  <si>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بانک پاسارگاد هفت تیر</t>
  </si>
  <si>
    <t>207-8100-16622166-1</t>
  </si>
  <si>
    <t>1399/07/05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</si>
  <si>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</si>
  <si>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</si>
  <si>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</si>
  <si>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</si>
  <si>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</si>
  <si>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</si>
  <si>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</si>
  <si>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</si>
  <si>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</si>
  <si>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صکوک اجاره مخابرات-3 ماهه 16%</t>
  </si>
  <si>
    <t>1401/02/30</t>
  </si>
  <si>
    <t>بهای فروش</t>
  </si>
  <si>
    <t>ارزش دفتری</t>
  </si>
  <si>
    <t>سود و زیان ناشی از تغییر قیمت</t>
  </si>
  <si>
    <t>سود و زیان ناشی از فروش</t>
  </si>
  <si>
    <t>تمام سکه طرح جدید0012رفاه</t>
  </si>
  <si>
    <t>تمام سکه طرح جدید0011ملت</t>
  </si>
  <si>
    <t>تمام سکه طرح جدید0012صادرات</t>
  </si>
  <si>
    <t>صندوق طلای عیار مفید</t>
  </si>
  <si>
    <t>اسنادخزانه-م11بودجه98-001013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</si>
  <si>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</si>
  <si>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</si>
  <si>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</si>
  <si>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</si>
  <si>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</si>
  <si>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</si>
  <si>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</si>
  <si>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</si>
  <si>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</si>
  <si>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</si>
  <si>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</si>
  <si>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</si>
  <si>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</si>
  <si>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</si>
  <si>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</si>
  <si>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1401/05/01</t>
  </si>
  <si>
    <t>-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</si>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</sst>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0" fontId="2" fillId="0" borderId="1" xfId="0" applyFont="1" applyBorder="1"/>
    <xf numFmtId="10" fontId="2" fillId="0" borderId="2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7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33</xdr:row>
          <xdr:rowOff>133350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9955384-2144-3FC1-CF4F-264DE12BD9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631D1-95D5-4D08-B60D-E02E1EA8F955}">
  <dimension ref="A1"/>
  <sheetViews>
    <sheetView rightToLeft="1" workbookViewId="0">
      <selection activeCell="P14" sqref="P14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33</xdr:row>
                <xdr:rowOff>133350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Y26"/>
  <sheetViews>
    <sheetView rightToLeft="1" topLeftCell="A4" workbookViewId="0">
      <selection activeCell="M21" sqref="M21"/>
    </sheetView>
  </sheetViews>
  <sheetFormatPr defaultRowHeight="24"/>
  <cols>
    <col min="1" max="1" width="31.425781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25.28515625" style="1" customWidth="1"/>
    <col min="18" max="18" width="1" style="1" customWidth="1"/>
    <col min="19" max="19" width="9.140625" style="1" customWidth="1"/>
    <col min="20" max="16384" width="9.140625" style="1"/>
  </cols>
  <sheetData>
    <row r="2" spans="1:25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25" ht="24.75">
      <c r="A3" s="18" t="s">
        <v>69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25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25" ht="24.75">
      <c r="A6" s="19" t="s">
        <v>73</v>
      </c>
      <c r="C6" s="20" t="s">
        <v>71</v>
      </c>
      <c r="D6" s="20" t="s">
        <v>71</v>
      </c>
      <c r="E6" s="20" t="s">
        <v>71</v>
      </c>
      <c r="F6" s="20" t="s">
        <v>71</v>
      </c>
      <c r="G6" s="20" t="s">
        <v>71</v>
      </c>
      <c r="H6" s="20" t="s">
        <v>71</v>
      </c>
      <c r="I6" s="20" t="s">
        <v>71</v>
      </c>
      <c r="K6" s="20" t="s">
        <v>72</v>
      </c>
      <c r="L6" s="20" t="s">
        <v>72</v>
      </c>
      <c r="M6" s="20" t="s">
        <v>72</v>
      </c>
      <c r="N6" s="20" t="s">
        <v>72</v>
      </c>
      <c r="O6" s="20" t="s">
        <v>72</v>
      </c>
      <c r="P6" s="20" t="s">
        <v>72</v>
      </c>
      <c r="Q6" s="20" t="s">
        <v>72</v>
      </c>
    </row>
    <row r="7" spans="1:25" ht="24.75">
      <c r="A7" s="20" t="s">
        <v>73</v>
      </c>
      <c r="C7" s="20" t="s">
        <v>93</v>
      </c>
      <c r="E7" s="20" t="s">
        <v>90</v>
      </c>
      <c r="G7" s="20" t="s">
        <v>91</v>
      </c>
      <c r="I7" s="20" t="s">
        <v>94</v>
      </c>
      <c r="K7" s="20" t="s">
        <v>93</v>
      </c>
      <c r="M7" s="20" t="s">
        <v>90</v>
      </c>
      <c r="O7" s="20" t="s">
        <v>91</v>
      </c>
      <c r="Q7" s="20" t="s">
        <v>94</v>
      </c>
    </row>
    <row r="8" spans="1:25">
      <c r="A8" s="1" t="s">
        <v>78</v>
      </c>
      <c r="C8" s="4">
        <v>0</v>
      </c>
      <c r="D8" s="3"/>
      <c r="E8" s="4">
        <v>0</v>
      </c>
      <c r="F8" s="3"/>
      <c r="G8" s="4">
        <v>0</v>
      </c>
      <c r="H8" s="3"/>
      <c r="I8" s="4">
        <v>0</v>
      </c>
      <c r="J8" s="3"/>
      <c r="K8" s="4">
        <v>2191420630</v>
      </c>
      <c r="L8" s="3"/>
      <c r="M8" s="4">
        <v>0</v>
      </c>
      <c r="N8" s="3"/>
      <c r="O8" s="4">
        <v>743200504</v>
      </c>
      <c r="P8" s="3"/>
      <c r="Q8" s="4">
        <v>2934621134</v>
      </c>
      <c r="R8" s="3"/>
      <c r="S8" s="3"/>
      <c r="T8" s="3"/>
      <c r="U8" s="3"/>
      <c r="V8" s="3"/>
      <c r="W8" s="3"/>
      <c r="X8" s="3"/>
      <c r="Y8" s="3"/>
    </row>
    <row r="9" spans="1:25">
      <c r="A9" s="1" t="s">
        <v>88</v>
      </c>
      <c r="C9" s="4">
        <v>0</v>
      </c>
      <c r="D9" s="3"/>
      <c r="E9" s="4">
        <v>0</v>
      </c>
      <c r="F9" s="3"/>
      <c r="G9" s="4">
        <v>0</v>
      </c>
      <c r="H9" s="3"/>
      <c r="I9" s="4">
        <v>0</v>
      </c>
      <c r="J9" s="3"/>
      <c r="K9" s="4">
        <v>0</v>
      </c>
      <c r="L9" s="3"/>
      <c r="M9" s="4">
        <v>0</v>
      </c>
      <c r="N9" s="3"/>
      <c r="O9" s="4">
        <v>1007521597</v>
      </c>
      <c r="P9" s="3"/>
      <c r="Q9" s="4">
        <v>1007521597</v>
      </c>
      <c r="R9" s="3"/>
      <c r="S9" s="3"/>
      <c r="T9" s="3"/>
      <c r="U9" s="3"/>
      <c r="V9" s="3"/>
      <c r="W9" s="3"/>
      <c r="X9" s="3"/>
      <c r="Y9" s="3"/>
    </row>
    <row r="10" spans="1:25">
      <c r="A10" s="1" t="s">
        <v>33</v>
      </c>
      <c r="C10" s="4">
        <v>0</v>
      </c>
      <c r="D10" s="3"/>
      <c r="E10" s="4">
        <v>276645849</v>
      </c>
      <c r="F10" s="3"/>
      <c r="G10" s="4">
        <v>0</v>
      </c>
      <c r="H10" s="3"/>
      <c r="I10" s="4">
        <v>276645849</v>
      </c>
      <c r="J10" s="3"/>
      <c r="K10" s="4">
        <v>0</v>
      </c>
      <c r="L10" s="3"/>
      <c r="M10" s="4">
        <v>264616694</v>
      </c>
      <c r="N10" s="3"/>
      <c r="O10" s="4">
        <v>0</v>
      </c>
      <c r="P10" s="3"/>
      <c r="Q10" s="4">
        <v>264616694</v>
      </c>
      <c r="R10" s="3"/>
      <c r="S10" s="3"/>
      <c r="T10" s="3"/>
      <c r="U10" s="3"/>
      <c r="V10" s="3"/>
      <c r="W10" s="3"/>
      <c r="X10" s="3"/>
      <c r="Y10" s="3"/>
    </row>
    <row r="11" spans="1:25">
      <c r="A11" s="1" t="s">
        <v>45</v>
      </c>
      <c r="C11" s="4">
        <v>0</v>
      </c>
      <c r="D11" s="3"/>
      <c r="E11" s="4">
        <v>882889947</v>
      </c>
      <c r="F11" s="3"/>
      <c r="G11" s="4">
        <v>0</v>
      </c>
      <c r="H11" s="3"/>
      <c r="I11" s="4">
        <v>882889947</v>
      </c>
      <c r="J11" s="3"/>
      <c r="K11" s="4">
        <v>0</v>
      </c>
      <c r="L11" s="3"/>
      <c r="M11" s="4">
        <v>865376041</v>
      </c>
      <c r="N11" s="3"/>
      <c r="O11" s="4">
        <v>0</v>
      </c>
      <c r="P11" s="3"/>
      <c r="Q11" s="4">
        <v>865376041</v>
      </c>
      <c r="R11" s="3"/>
      <c r="S11" s="3"/>
      <c r="T11" s="3"/>
      <c r="U11" s="3"/>
      <c r="V11" s="3"/>
      <c r="W11" s="3"/>
      <c r="X11" s="3"/>
      <c r="Y11" s="3"/>
    </row>
    <row r="12" spans="1:25">
      <c r="A12" s="1" t="s">
        <v>41</v>
      </c>
      <c r="C12" s="4">
        <v>0</v>
      </c>
      <c r="D12" s="3"/>
      <c r="E12" s="4">
        <v>875716027</v>
      </c>
      <c r="F12" s="3"/>
      <c r="G12" s="4">
        <v>0</v>
      </c>
      <c r="H12" s="3"/>
      <c r="I12" s="4">
        <v>875716027</v>
      </c>
      <c r="J12" s="3"/>
      <c r="K12" s="4">
        <v>0</v>
      </c>
      <c r="L12" s="3"/>
      <c r="M12" s="4">
        <v>875683947</v>
      </c>
      <c r="N12" s="3"/>
      <c r="O12" s="4">
        <v>0</v>
      </c>
      <c r="P12" s="3"/>
      <c r="Q12" s="4">
        <v>875683947</v>
      </c>
      <c r="R12" s="3"/>
      <c r="S12" s="3"/>
      <c r="T12" s="3"/>
      <c r="U12" s="3"/>
      <c r="V12" s="3"/>
      <c r="W12" s="3"/>
      <c r="X12" s="3"/>
      <c r="Y12" s="3"/>
    </row>
    <row r="13" spans="1:25">
      <c r="A13" s="1" t="s">
        <v>50</v>
      </c>
      <c r="C13" s="4">
        <v>0</v>
      </c>
      <c r="D13" s="3"/>
      <c r="E13" s="4">
        <v>68427459</v>
      </c>
      <c r="F13" s="3"/>
      <c r="G13" s="4">
        <v>0</v>
      </c>
      <c r="H13" s="3"/>
      <c r="I13" s="4">
        <v>68427459</v>
      </c>
      <c r="J13" s="3"/>
      <c r="K13" s="4">
        <v>0</v>
      </c>
      <c r="L13" s="3"/>
      <c r="M13" s="4">
        <v>68427459</v>
      </c>
      <c r="N13" s="3"/>
      <c r="O13" s="4">
        <v>0</v>
      </c>
      <c r="P13" s="3"/>
      <c r="Q13" s="4">
        <v>68427459</v>
      </c>
      <c r="R13" s="3"/>
      <c r="S13" s="3"/>
      <c r="T13" s="3"/>
      <c r="U13" s="3"/>
      <c r="V13" s="3"/>
      <c r="W13" s="3"/>
      <c r="X13" s="3"/>
      <c r="Y13" s="3"/>
    </row>
    <row r="14" spans="1:25">
      <c r="A14" s="1" t="s">
        <v>29</v>
      </c>
      <c r="C14" s="4">
        <v>0</v>
      </c>
      <c r="D14" s="3"/>
      <c r="E14" s="4">
        <v>342737868</v>
      </c>
      <c r="F14" s="3"/>
      <c r="G14" s="4">
        <v>0</v>
      </c>
      <c r="H14" s="3"/>
      <c r="I14" s="4">
        <v>342737868</v>
      </c>
      <c r="J14" s="3"/>
      <c r="K14" s="4">
        <v>0</v>
      </c>
      <c r="L14" s="3"/>
      <c r="M14" s="4">
        <v>325950543</v>
      </c>
      <c r="N14" s="3"/>
      <c r="O14" s="4">
        <v>0</v>
      </c>
      <c r="P14" s="3"/>
      <c r="Q14" s="4">
        <v>325950543</v>
      </c>
      <c r="R14" s="3"/>
      <c r="S14" s="3"/>
      <c r="T14" s="3"/>
      <c r="U14" s="3"/>
      <c r="V14" s="3"/>
      <c r="W14" s="3"/>
      <c r="X14" s="3"/>
      <c r="Y14" s="3"/>
    </row>
    <row r="15" spans="1:25">
      <c r="A15" s="1" t="s">
        <v>44</v>
      </c>
      <c r="C15" s="4">
        <v>0</v>
      </c>
      <c r="D15" s="3"/>
      <c r="E15" s="4">
        <v>815352190</v>
      </c>
      <c r="F15" s="3"/>
      <c r="G15" s="4">
        <v>0</v>
      </c>
      <c r="H15" s="3"/>
      <c r="I15" s="4">
        <v>815352190</v>
      </c>
      <c r="J15" s="3"/>
      <c r="K15" s="4">
        <v>0</v>
      </c>
      <c r="L15" s="3"/>
      <c r="M15" s="4">
        <v>865097657</v>
      </c>
      <c r="N15" s="3"/>
      <c r="O15" s="4">
        <v>0</v>
      </c>
      <c r="P15" s="3"/>
      <c r="Q15" s="4">
        <v>865097657</v>
      </c>
      <c r="R15" s="3"/>
      <c r="S15" s="3"/>
      <c r="T15" s="3"/>
      <c r="U15" s="3"/>
      <c r="V15" s="3"/>
      <c r="W15" s="3"/>
      <c r="X15" s="3"/>
      <c r="Y15" s="3"/>
    </row>
    <row r="16" spans="1:25">
      <c r="A16" s="1" t="s">
        <v>48</v>
      </c>
      <c r="C16" s="4">
        <v>0</v>
      </c>
      <c r="D16" s="3"/>
      <c r="E16" s="4">
        <v>1221518563</v>
      </c>
      <c r="F16" s="3"/>
      <c r="G16" s="4">
        <v>0</v>
      </c>
      <c r="H16" s="3"/>
      <c r="I16" s="4">
        <v>1221518563</v>
      </c>
      <c r="J16" s="3"/>
      <c r="K16" s="4">
        <v>0</v>
      </c>
      <c r="L16" s="3"/>
      <c r="M16" s="4">
        <v>1256641506</v>
      </c>
      <c r="N16" s="3"/>
      <c r="O16" s="4">
        <v>0</v>
      </c>
      <c r="P16" s="3"/>
      <c r="Q16" s="4">
        <v>1256641506</v>
      </c>
      <c r="R16" s="3"/>
      <c r="S16" s="3"/>
      <c r="T16" s="3"/>
      <c r="U16" s="3"/>
      <c r="V16" s="3"/>
      <c r="W16" s="3"/>
      <c r="X16" s="3"/>
      <c r="Y16" s="3"/>
    </row>
    <row r="17" spans="1:25">
      <c r="A17" s="1" t="s">
        <v>36</v>
      </c>
      <c r="C17" s="4">
        <v>0</v>
      </c>
      <c r="D17" s="3"/>
      <c r="E17" s="4">
        <v>800134949</v>
      </c>
      <c r="F17" s="3"/>
      <c r="G17" s="4">
        <v>0</v>
      </c>
      <c r="H17" s="3"/>
      <c r="I17" s="4">
        <v>800134949</v>
      </c>
      <c r="J17" s="3"/>
      <c r="K17" s="4">
        <v>0</v>
      </c>
      <c r="L17" s="3"/>
      <c r="M17" s="4">
        <v>769125900</v>
      </c>
      <c r="N17" s="3"/>
      <c r="O17" s="4">
        <v>0</v>
      </c>
      <c r="P17" s="3"/>
      <c r="Q17" s="4">
        <v>769125900</v>
      </c>
      <c r="R17" s="3"/>
      <c r="S17" s="3"/>
      <c r="T17" s="3"/>
      <c r="U17" s="3"/>
      <c r="V17" s="3"/>
      <c r="W17" s="3"/>
      <c r="X17" s="3"/>
      <c r="Y17" s="3"/>
    </row>
    <row r="18" spans="1:25">
      <c r="A18" s="1" t="s">
        <v>38</v>
      </c>
      <c r="C18" s="4">
        <v>0</v>
      </c>
      <c r="D18" s="3"/>
      <c r="E18" s="4">
        <v>460456203</v>
      </c>
      <c r="F18" s="3"/>
      <c r="G18" s="4">
        <v>0</v>
      </c>
      <c r="H18" s="3"/>
      <c r="I18" s="4">
        <v>460456203</v>
      </c>
      <c r="J18" s="3"/>
      <c r="K18" s="4">
        <v>0</v>
      </c>
      <c r="L18" s="3"/>
      <c r="M18" s="4">
        <v>464766933</v>
      </c>
      <c r="N18" s="3"/>
      <c r="O18" s="4">
        <v>0</v>
      </c>
      <c r="P18" s="3"/>
      <c r="Q18" s="4">
        <v>464766933</v>
      </c>
      <c r="R18" s="3"/>
      <c r="S18" s="3"/>
      <c r="T18" s="3"/>
      <c r="U18" s="3"/>
      <c r="V18" s="3"/>
      <c r="W18" s="3"/>
      <c r="X18" s="3"/>
      <c r="Y18" s="3"/>
    </row>
    <row r="19" spans="1:25" ht="24.75" thickBot="1">
      <c r="C19" s="6">
        <f>SUM(C8:C18)</f>
        <v>0</v>
      </c>
      <c r="D19" s="3"/>
      <c r="E19" s="6">
        <f>SUM(E8:E18)</f>
        <v>5743879055</v>
      </c>
      <c r="F19" s="3"/>
      <c r="G19" s="6">
        <f>SUM(G8:G18)</f>
        <v>0</v>
      </c>
      <c r="H19" s="3"/>
      <c r="I19" s="6">
        <f>SUM(I8:I18)</f>
        <v>5743879055</v>
      </c>
      <c r="J19" s="3"/>
      <c r="K19" s="6">
        <f>SUM(K8:K18)</f>
        <v>2191420630</v>
      </c>
      <c r="L19" s="3"/>
      <c r="M19" s="6">
        <f>SUM(M8:M18)</f>
        <v>5755686680</v>
      </c>
      <c r="N19" s="3"/>
      <c r="O19" s="6">
        <f>SUM(O8:O18)</f>
        <v>1750722101</v>
      </c>
      <c r="P19" s="3"/>
      <c r="Q19" s="6">
        <f>SUM(Q8:Q18)</f>
        <v>9697829411</v>
      </c>
      <c r="R19" s="3"/>
      <c r="S19" s="3"/>
      <c r="T19" s="3"/>
      <c r="U19" s="3"/>
      <c r="V19" s="3"/>
      <c r="W19" s="3"/>
      <c r="X19" s="3"/>
      <c r="Y19" s="3"/>
    </row>
    <row r="20" spans="1:25" ht="24.75" thickTop="1">
      <c r="C20" s="3"/>
      <c r="D20" s="3"/>
      <c r="E20" s="4"/>
      <c r="F20" s="3"/>
      <c r="G20" s="3"/>
      <c r="H20" s="3"/>
      <c r="I20" s="3"/>
      <c r="J20" s="3"/>
      <c r="K20" s="4"/>
      <c r="L20" s="3"/>
      <c r="M20" s="4"/>
      <c r="N20" s="3"/>
      <c r="O20" s="17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I6" sqref="I6:K6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>
      <c r="A3" s="18" t="s">
        <v>69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24.75">
      <c r="A6" s="20" t="s">
        <v>95</v>
      </c>
      <c r="B6" s="20" t="s">
        <v>95</v>
      </c>
      <c r="C6" s="20" t="s">
        <v>95</v>
      </c>
      <c r="E6" s="20" t="s">
        <v>71</v>
      </c>
      <c r="F6" s="20" t="s">
        <v>71</v>
      </c>
      <c r="G6" s="20" t="s">
        <v>71</v>
      </c>
      <c r="I6" s="20" t="s">
        <v>72</v>
      </c>
      <c r="J6" s="20" t="s">
        <v>72</v>
      </c>
      <c r="K6" s="20" t="s">
        <v>72</v>
      </c>
    </row>
    <row r="7" spans="1:11" ht="24.75">
      <c r="A7" s="20" t="s">
        <v>96</v>
      </c>
      <c r="C7" s="20" t="s">
        <v>56</v>
      </c>
      <c r="E7" s="20" t="s">
        <v>97</v>
      </c>
      <c r="G7" s="20" t="s">
        <v>98</v>
      </c>
      <c r="I7" s="20" t="s">
        <v>97</v>
      </c>
      <c r="K7" s="20" t="s">
        <v>98</v>
      </c>
    </row>
    <row r="8" spans="1:11">
      <c r="A8" s="1" t="s">
        <v>62</v>
      </c>
      <c r="C8" s="3" t="s">
        <v>63</v>
      </c>
      <c r="D8" s="3"/>
      <c r="E8" s="4">
        <v>6377</v>
      </c>
      <c r="F8" s="3"/>
      <c r="G8" s="7">
        <f>E8/$E$10</f>
        <v>1.3097577351776866E-5</v>
      </c>
      <c r="H8" s="3"/>
      <c r="I8" s="4">
        <v>1564960106</v>
      </c>
      <c r="J8" s="3"/>
      <c r="K8" s="7">
        <f>I8/$I$10</f>
        <v>0.64906820665282805</v>
      </c>
    </row>
    <row r="9" spans="1:11">
      <c r="A9" s="1" t="s">
        <v>66</v>
      </c>
      <c r="C9" s="3" t="s">
        <v>67</v>
      </c>
      <c r="D9" s="3"/>
      <c r="E9" s="4">
        <v>486877558</v>
      </c>
      <c r="F9" s="3"/>
      <c r="G9" s="7">
        <f>E9/$E$10</f>
        <v>0.99998690242264821</v>
      </c>
      <c r="H9" s="3"/>
      <c r="I9" s="4">
        <v>846127188</v>
      </c>
      <c r="J9" s="3"/>
      <c r="K9" s="7">
        <f>I9/$I$10</f>
        <v>0.35093179334717195</v>
      </c>
    </row>
    <row r="10" spans="1:11" ht="24.75" thickBot="1">
      <c r="C10" s="3"/>
      <c r="D10" s="3"/>
      <c r="E10" s="6">
        <f>SUM(E8:E9)</f>
        <v>486883935</v>
      </c>
      <c r="F10" s="3"/>
      <c r="G10" s="14">
        <f>SUM(G8:G9)</f>
        <v>1</v>
      </c>
      <c r="H10" s="3"/>
      <c r="I10" s="6">
        <f>SUM(I8:I9)</f>
        <v>2411087294</v>
      </c>
      <c r="J10" s="3"/>
      <c r="K10" s="14">
        <f>SUM(K8:K9)</f>
        <v>1</v>
      </c>
    </row>
    <row r="11" spans="1:11" ht="24.75" thickTop="1">
      <c r="C11" s="3"/>
      <c r="D11" s="3"/>
      <c r="E11" s="4"/>
      <c r="F11" s="3"/>
      <c r="G11" s="3"/>
      <c r="H11" s="3"/>
      <c r="I11" s="4"/>
      <c r="J11" s="3"/>
      <c r="K11" s="3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A13" sqref="A13"/>
    </sheetView>
  </sheetViews>
  <sheetFormatPr defaultRowHeight="24"/>
  <cols>
    <col min="1" max="1" width="18.5703125" style="1" bestFit="1" customWidth="1"/>
    <col min="2" max="2" width="1" style="1" customWidth="1"/>
    <col min="3" max="3" width="10.7109375" style="1" customWidth="1"/>
    <col min="4" max="4" width="1" style="1" customWidth="1"/>
    <col min="5" max="5" width="17.5703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8" t="s">
        <v>0</v>
      </c>
      <c r="B2" s="18"/>
      <c r="C2" s="18"/>
      <c r="D2" s="18"/>
      <c r="E2" s="18"/>
    </row>
    <row r="3" spans="1:5" ht="24.75">
      <c r="A3" s="18" t="s">
        <v>69</v>
      </c>
      <c r="B3" s="18"/>
      <c r="C3" s="18"/>
      <c r="D3" s="18"/>
      <c r="E3" s="18"/>
    </row>
    <row r="4" spans="1:5" ht="24.75">
      <c r="A4" s="18" t="s">
        <v>2</v>
      </c>
      <c r="B4" s="18"/>
      <c r="C4" s="18"/>
      <c r="D4" s="18"/>
      <c r="E4" s="18"/>
    </row>
    <row r="5" spans="1:5">
      <c r="C5" s="21" t="s">
        <v>71</v>
      </c>
      <c r="E5" s="1" t="s">
        <v>106</v>
      </c>
    </row>
    <row r="6" spans="1:5">
      <c r="A6" s="19" t="s">
        <v>99</v>
      </c>
      <c r="C6" s="22"/>
      <c r="E6" s="15" t="s">
        <v>107</v>
      </c>
    </row>
    <row r="7" spans="1:5" ht="24.75">
      <c r="A7" s="20" t="s">
        <v>99</v>
      </c>
      <c r="C7" s="20" t="s">
        <v>59</v>
      </c>
      <c r="E7" s="20" t="s">
        <v>59</v>
      </c>
    </row>
    <row r="8" spans="1:5">
      <c r="A8" s="1" t="s">
        <v>99</v>
      </c>
      <c r="C8" s="4">
        <v>0</v>
      </c>
      <c r="D8" s="3"/>
      <c r="E8" s="4">
        <v>6278387</v>
      </c>
    </row>
    <row r="9" spans="1:5">
      <c r="A9" s="1" t="s">
        <v>100</v>
      </c>
      <c r="C9" s="4">
        <v>0</v>
      </c>
      <c r="D9" s="3"/>
      <c r="E9" s="4">
        <v>446072129</v>
      </c>
    </row>
    <row r="10" spans="1:5" ht="24.75" thickBot="1">
      <c r="C10" s="6">
        <f>SUM(C8:C9)</f>
        <v>0</v>
      </c>
      <c r="D10" s="3"/>
      <c r="E10" s="6">
        <f>SUM(E8:E9)</f>
        <v>452350516</v>
      </c>
    </row>
    <row r="11" spans="1:5" ht="24.75" thickTop="1"/>
  </sheetData>
  <mergeCells count="7">
    <mergeCell ref="E7"/>
    <mergeCell ref="A2:E2"/>
    <mergeCell ref="A4:E4"/>
    <mergeCell ref="A3:E3"/>
    <mergeCell ref="C5:C6"/>
    <mergeCell ref="A6:A7"/>
    <mergeCell ref="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6"/>
  <sheetViews>
    <sheetView rightToLeft="1" tabSelected="1" workbookViewId="0">
      <selection activeCell="Y16" sqref="Y16"/>
    </sheetView>
  </sheetViews>
  <sheetFormatPr defaultRowHeight="24"/>
  <cols>
    <col min="1" max="1" width="31.42578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8.42578125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9.7109375" style="1" bestFit="1" customWidth="1"/>
    <col min="14" max="14" width="1" style="1" customWidth="1"/>
    <col min="15" max="15" width="16.5703125" style="1" bestFit="1" customWidth="1"/>
    <col min="16" max="16" width="0.42578125" style="1" customWidth="1"/>
    <col min="17" max="17" width="10.140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4.75">
      <c r="A6" s="19" t="s">
        <v>3</v>
      </c>
      <c r="C6" s="20" t="s">
        <v>104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>
      <c r="A9" s="1" t="s">
        <v>15</v>
      </c>
      <c r="C9" s="4">
        <v>861100</v>
      </c>
      <c r="D9" s="3"/>
      <c r="E9" s="4">
        <v>1075808036623</v>
      </c>
      <c r="F9" s="3"/>
      <c r="G9" s="4">
        <v>1282983243775</v>
      </c>
      <c r="H9" s="3"/>
      <c r="I9" s="4">
        <v>16400</v>
      </c>
      <c r="J9" s="3"/>
      <c r="K9" s="4">
        <v>24093789657</v>
      </c>
      <c r="L9" s="3"/>
      <c r="M9" s="9">
        <v>-15600</v>
      </c>
      <c r="N9" s="3"/>
      <c r="O9" s="4">
        <v>22430308649</v>
      </c>
      <c r="P9" s="4"/>
      <c r="Q9" s="4">
        <v>861900</v>
      </c>
      <c r="R9" s="3"/>
      <c r="S9" s="4">
        <v>1369391</v>
      </c>
      <c r="T9" s="3"/>
      <c r="U9" s="4">
        <v>1080367212765</v>
      </c>
      <c r="V9" s="3"/>
      <c r="W9" s="4">
        <v>1178802755271.3799</v>
      </c>
      <c r="Y9" s="7">
        <v>0.20671184420626562</v>
      </c>
    </row>
    <row r="10" spans="1:25">
      <c r="A10" s="1" t="s">
        <v>16</v>
      </c>
      <c r="C10" s="4">
        <v>652700</v>
      </c>
      <c r="D10" s="3"/>
      <c r="E10" s="4">
        <v>914941076178</v>
      </c>
      <c r="F10" s="3"/>
      <c r="G10" s="4">
        <v>971959882259.125</v>
      </c>
      <c r="H10" s="3"/>
      <c r="I10" s="4">
        <v>50600</v>
      </c>
      <c r="J10" s="3"/>
      <c r="K10" s="4">
        <v>74617119105</v>
      </c>
      <c r="L10" s="3"/>
      <c r="M10" s="9">
        <v>-19400</v>
      </c>
      <c r="N10" s="3"/>
      <c r="O10" s="4">
        <v>28577709777</v>
      </c>
      <c r="P10" s="4"/>
      <c r="Q10" s="4">
        <v>683900</v>
      </c>
      <c r="R10" s="3"/>
      <c r="S10" s="4">
        <v>1369391</v>
      </c>
      <c r="T10" s="3"/>
      <c r="U10" s="4">
        <v>962283250872</v>
      </c>
      <c r="V10" s="3"/>
      <c r="W10" s="4">
        <v>935355846768.875</v>
      </c>
      <c r="Y10" s="7">
        <v>0.16402161532969542</v>
      </c>
    </row>
    <row r="11" spans="1:25">
      <c r="A11" s="1" t="s">
        <v>17</v>
      </c>
      <c r="C11" s="4">
        <v>285400</v>
      </c>
      <c r="D11" s="3"/>
      <c r="E11" s="4">
        <v>326128659556</v>
      </c>
      <c r="F11" s="3"/>
      <c r="G11" s="4">
        <v>424289728057</v>
      </c>
      <c r="H11" s="3"/>
      <c r="I11" s="4">
        <v>20400</v>
      </c>
      <c r="J11" s="3"/>
      <c r="K11" s="4">
        <v>30623540348</v>
      </c>
      <c r="L11" s="3"/>
      <c r="M11" s="9">
        <v>-21500</v>
      </c>
      <c r="N11" s="3"/>
      <c r="O11" s="4">
        <v>30285319460</v>
      </c>
      <c r="P11" s="4"/>
      <c r="Q11" s="4">
        <v>284300</v>
      </c>
      <c r="R11" s="3"/>
      <c r="S11" s="4">
        <v>1369391</v>
      </c>
      <c r="T11" s="3"/>
      <c r="U11" s="4">
        <v>331712069447</v>
      </c>
      <c r="V11" s="3"/>
      <c r="W11" s="4">
        <v>388831213971</v>
      </c>
      <c r="Y11" s="7">
        <v>6.8184449828845708E-2</v>
      </c>
    </row>
    <row r="12" spans="1:25">
      <c r="A12" s="1" t="s">
        <v>18</v>
      </c>
      <c r="C12" s="4">
        <v>128600</v>
      </c>
      <c r="D12" s="3"/>
      <c r="E12" s="4">
        <v>166394038836</v>
      </c>
      <c r="F12" s="3"/>
      <c r="G12" s="4">
        <v>191374482500</v>
      </c>
      <c r="H12" s="3"/>
      <c r="I12" s="4">
        <v>8300</v>
      </c>
      <c r="J12" s="3"/>
      <c r="K12" s="4">
        <v>11510828716</v>
      </c>
      <c r="L12" s="3"/>
      <c r="M12" s="9">
        <v>-32000</v>
      </c>
      <c r="N12" s="3"/>
      <c r="O12" s="4">
        <v>45615522940</v>
      </c>
      <c r="P12" s="4"/>
      <c r="Q12" s="4">
        <v>104900</v>
      </c>
      <c r="R12" s="3"/>
      <c r="S12" s="4">
        <v>1369391</v>
      </c>
      <c r="T12" s="3"/>
      <c r="U12" s="4">
        <v>136447729208</v>
      </c>
      <c r="V12" s="3"/>
      <c r="W12" s="4">
        <v>143469554505.125</v>
      </c>
      <c r="Y12" s="7">
        <v>2.5158455107596213E-2</v>
      </c>
    </row>
    <row r="13" spans="1:25">
      <c r="A13" s="1" t="s">
        <v>19</v>
      </c>
      <c r="C13" s="4">
        <v>2091600</v>
      </c>
      <c r="D13" s="3"/>
      <c r="E13" s="4">
        <v>2864749130358</v>
      </c>
      <c r="F13" s="3"/>
      <c r="G13" s="4">
        <v>3124190620467</v>
      </c>
      <c r="H13" s="3"/>
      <c r="I13" s="4">
        <v>137500</v>
      </c>
      <c r="J13" s="3"/>
      <c r="K13" s="4">
        <v>203256154281</v>
      </c>
      <c r="L13" s="3"/>
      <c r="M13" s="9">
        <v>-255300</v>
      </c>
      <c r="N13" s="3"/>
      <c r="O13" s="4">
        <v>359067790230</v>
      </c>
      <c r="P13" s="4"/>
      <c r="Q13" s="4">
        <v>1973800</v>
      </c>
      <c r="R13" s="3"/>
      <c r="S13" s="4">
        <v>1369391</v>
      </c>
      <c r="T13" s="3"/>
      <c r="U13" s="4">
        <v>2716644911301</v>
      </c>
      <c r="V13" s="3"/>
      <c r="W13" s="4">
        <v>2699525325855.25</v>
      </c>
      <c r="Y13" s="7">
        <v>0.47338187503692475</v>
      </c>
    </row>
    <row r="14" spans="1:25" ht="24.75" thickBot="1">
      <c r="C14" s="3"/>
      <c r="D14" s="3"/>
      <c r="E14" s="6">
        <f>SUM(E9:E13)</f>
        <v>5348020941551</v>
      </c>
      <c r="F14" s="3"/>
      <c r="G14" s="6">
        <f>SUM(G9:G13)</f>
        <v>5994797957058.125</v>
      </c>
      <c r="H14" s="3"/>
      <c r="I14" s="3"/>
      <c r="J14" s="3"/>
      <c r="K14" s="6">
        <f>SUM(K9:K13)</f>
        <v>344101432107</v>
      </c>
      <c r="L14" s="3"/>
      <c r="M14" s="3"/>
      <c r="N14" s="3"/>
      <c r="O14" s="6">
        <f>SUM(O9:O13)</f>
        <v>485976651056</v>
      </c>
      <c r="P14" s="3"/>
      <c r="Q14" s="3"/>
      <c r="R14" s="3"/>
      <c r="S14" s="3"/>
      <c r="T14" s="3"/>
      <c r="U14" s="6">
        <f>SUM(U9:U13)</f>
        <v>5227455173593</v>
      </c>
      <c r="V14" s="3"/>
      <c r="W14" s="6">
        <f>SUM(W9:W13)</f>
        <v>5345984696371.6299</v>
      </c>
      <c r="Y14" s="8">
        <f>SUM(Y9:Y13)</f>
        <v>0.93745823950932772</v>
      </c>
    </row>
    <row r="15" spans="1:25" ht="24.75" thickTop="1">
      <c r="W15" s="2"/>
    </row>
    <row r="16" spans="1:25">
      <c r="Y16" s="2"/>
    </row>
  </sheetData>
  <mergeCells count="21">
    <mergeCell ref="K8"/>
    <mergeCell ref="I7:K7"/>
    <mergeCell ref="M8"/>
    <mergeCell ref="O8"/>
    <mergeCell ref="M7:O7"/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L24"/>
  <sheetViews>
    <sheetView rightToLeft="1" topLeftCell="F1" workbookViewId="0">
      <selection activeCell="AK9" sqref="AK9:AK17"/>
    </sheetView>
  </sheetViews>
  <sheetFormatPr defaultRowHeight="24"/>
  <cols>
    <col min="1" max="1" width="29.71093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7.285156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7.285156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" style="1" customWidth="1"/>
    <col min="29" max="29" width="7.7109375" style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8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8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8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6" spans="1:38" ht="24.75">
      <c r="A6" s="20" t="s">
        <v>21</v>
      </c>
      <c r="B6" s="20" t="s">
        <v>21</v>
      </c>
      <c r="C6" s="20" t="s">
        <v>21</v>
      </c>
      <c r="D6" s="20" t="s">
        <v>21</v>
      </c>
      <c r="E6" s="20" t="s">
        <v>21</v>
      </c>
      <c r="F6" s="20" t="s">
        <v>21</v>
      </c>
      <c r="G6" s="20" t="s">
        <v>21</v>
      </c>
      <c r="H6" s="20" t="s">
        <v>21</v>
      </c>
      <c r="I6" s="20" t="s">
        <v>21</v>
      </c>
      <c r="J6" s="20" t="s">
        <v>21</v>
      </c>
      <c r="K6" s="20" t="s">
        <v>21</v>
      </c>
      <c r="L6" s="20" t="s">
        <v>21</v>
      </c>
      <c r="M6" s="20" t="s">
        <v>21</v>
      </c>
      <c r="O6" s="20" t="s">
        <v>104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8" ht="24.75">
      <c r="A7" s="19" t="s">
        <v>22</v>
      </c>
      <c r="C7" s="19" t="s">
        <v>23</v>
      </c>
      <c r="E7" s="19" t="s">
        <v>24</v>
      </c>
      <c r="G7" s="19" t="s">
        <v>25</v>
      </c>
      <c r="I7" s="19" t="s">
        <v>26</v>
      </c>
      <c r="K7" s="19" t="s">
        <v>27</v>
      </c>
      <c r="M7" s="19" t="s">
        <v>20</v>
      </c>
      <c r="O7" s="19" t="s">
        <v>7</v>
      </c>
      <c r="Q7" s="19" t="s">
        <v>8</v>
      </c>
      <c r="S7" s="19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9" t="s">
        <v>7</v>
      </c>
      <c r="AE7" s="19" t="s">
        <v>28</v>
      </c>
      <c r="AG7" s="19" t="s">
        <v>8</v>
      </c>
      <c r="AI7" s="19" t="s">
        <v>9</v>
      </c>
      <c r="AK7" s="19" t="s">
        <v>13</v>
      </c>
    </row>
    <row r="8" spans="1:38" ht="24.75">
      <c r="A8" s="20" t="s">
        <v>22</v>
      </c>
      <c r="C8" s="20" t="s">
        <v>23</v>
      </c>
      <c r="E8" s="20" t="s">
        <v>24</v>
      </c>
      <c r="G8" s="20" t="s">
        <v>25</v>
      </c>
      <c r="I8" s="20" t="s">
        <v>26</v>
      </c>
      <c r="K8" s="20" t="s">
        <v>27</v>
      </c>
      <c r="M8" s="20" t="s">
        <v>20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28</v>
      </c>
      <c r="AG8" s="20" t="s">
        <v>8</v>
      </c>
      <c r="AI8" s="20" t="s">
        <v>9</v>
      </c>
      <c r="AK8" s="20" t="s">
        <v>13</v>
      </c>
    </row>
    <row r="9" spans="1:38">
      <c r="A9" s="1" t="s">
        <v>29</v>
      </c>
      <c r="C9" s="3" t="s">
        <v>30</v>
      </c>
      <c r="D9" s="3"/>
      <c r="E9" s="3" t="s">
        <v>30</v>
      </c>
      <c r="F9" s="3"/>
      <c r="G9" s="3" t="s">
        <v>31</v>
      </c>
      <c r="H9" s="3"/>
      <c r="I9" s="3" t="s">
        <v>32</v>
      </c>
      <c r="J9" s="3"/>
      <c r="K9" s="4">
        <v>0</v>
      </c>
      <c r="L9" s="3"/>
      <c r="M9" s="4">
        <v>0</v>
      </c>
      <c r="N9" s="3"/>
      <c r="O9" s="4">
        <v>20000</v>
      </c>
      <c r="P9" s="3"/>
      <c r="Q9" s="4">
        <v>11854841288</v>
      </c>
      <c r="R9" s="3"/>
      <c r="S9" s="4">
        <v>11838053963</v>
      </c>
      <c r="T9" s="3"/>
      <c r="U9" s="4">
        <v>0</v>
      </c>
      <c r="V9" s="3"/>
      <c r="W9" s="4">
        <v>0</v>
      </c>
      <c r="X9" s="3"/>
      <c r="Y9" s="4">
        <v>0</v>
      </c>
      <c r="Z9" s="3"/>
      <c r="AA9" s="4">
        <v>0</v>
      </c>
      <c r="AB9" s="3"/>
      <c r="AC9" s="4">
        <v>20000</v>
      </c>
      <c r="AD9" s="3"/>
      <c r="AE9" s="4">
        <v>609150</v>
      </c>
      <c r="AF9" s="3"/>
      <c r="AG9" s="4">
        <v>11854841288</v>
      </c>
      <c r="AH9" s="3"/>
      <c r="AI9" s="4">
        <v>12180791831</v>
      </c>
      <c r="AJ9" s="3"/>
      <c r="AK9" s="7">
        <v>2.1359925840171282E-3</v>
      </c>
      <c r="AL9" s="3"/>
    </row>
    <row r="10" spans="1:38">
      <c r="A10" s="1" t="s">
        <v>33</v>
      </c>
      <c r="C10" s="3" t="s">
        <v>30</v>
      </c>
      <c r="D10" s="3"/>
      <c r="E10" s="3" t="s">
        <v>30</v>
      </c>
      <c r="F10" s="3"/>
      <c r="G10" s="3" t="s">
        <v>34</v>
      </c>
      <c r="H10" s="3"/>
      <c r="I10" s="3" t="s">
        <v>35</v>
      </c>
      <c r="J10" s="3"/>
      <c r="K10" s="4">
        <v>0</v>
      </c>
      <c r="L10" s="3"/>
      <c r="M10" s="4">
        <v>0</v>
      </c>
      <c r="N10" s="3"/>
      <c r="O10" s="4">
        <v>16800</v>
      </c>
      <c r="P10" s="3"/>
      <c r="Q10" s="4">
        <v>10367855821</v>
      </c>
      <c r="R10" s="3"/>
      <c r="S10" s="4">
        <v>10355826666</v>
      </c>
      <c r="T10" s="3"/>
      <c r="U10" s="4">
        <v>0</v>
      </c>
      <c r="V10" s="3"/>
      <c r="W10" s="4">
        <v>0</v>
      </c>
      <c r="X10" s="3"/>
      <c r="Y10" s="4">
        <v>0</v>
      </c>
      <c r="Z10" s="3"/>
      <c r="AA10" s="4">
        <v>0</v>
      </c>
      <c r="AB10" s="3"/>
      <c r="AC10" s="4">
        <v>16800</v>
      </c>
      <c r="AD10" s="3"/>
      <c r="AE10" s="4">
        <v>633000</v>
      </c>
      <c r="AF10" s="3"/>
      <c r="AG10" s="4">
        <v>10367855821</v>
      </c>
      <c r="AH10" s="3"/>
      <c r="AI10" s="4">
        <v>10632472515</v>
      </c>
      <c r="AJ10" s="3"/>
      <c r="AK10" s="7">
        <v>1.864483258305668E-3</v>
      </c>
      <c r="AL10" s="3"/>
    </row>
    <row r="11" spans="1:38">
      <c r="A11" s="1" t="s">
        <v>36</v>
      </c>
      <c r="C11" s="3" t="s">
        <v>30</v>
      </c>
      <c r="D11" s="3"/>
      <c r="E11" s="3" t="s">
        <v>30</v>
      </c>
      <c r="F11" s="3"/>
      <c r="G11" s="3" t="s">
        <v>34</v>
      </c>
      <c r="H11" s="3"/>
      <c r="I11" s="3" t="s">
        <v>37</v>
      </c>
      <c r="J11" s="3"/>
      <c r="K11" s="4">
        <v>0</v>
      </c>
      <c r="L11" s="3"/>
      <c r="M11" s="4">
        <v>0</v>
      </c>
      <c r="N11" s="3"/>
      <c r="O11" s="4">
        <v>51300</v>
      </c>
      <c r="P11" s="3"/>
      <c r="Q11" s="4">
        <v>30559234805</v>
      </c>
      <c r="R11" s="3"/>
      <c r="S11" s="4">
        <v>30528225756</v>
      </c>
      <c r="T11" s="3"/>
      <c r="U11" s="4">
        <v>0</v>
      </c>
      <c r="V11" s="3"/>
      <c r="W11" s="4">
        <v>0</v>
      </c>
      <c r="X11" s="3"/>
      <c r="Y11" s="4">
        <v>0</v>
      </c>
      <c r="Z11" s="3"/>
      <c r="AA11" s="4">
        <v>0</v>
      </c>
      <c r="AB11" s="3"/>
      <c r="AC11" s="4">
        <v>51300</v>
      </c>
      <c r="AD11" s="3"/>
      <c r="AE11" s="4">
        <v>610800</v>
      </c>
      <c r="AF11" s="3"/>
      <c r="AG11" s="4">
        <v>30559234805</v>
      </c>
      <c r="AH11" s="3"/>
      <c r="AI11" s="4">
        <v>31328360705</v>
      </c>
      <c r="AJ11" s="3"/>
      <c r="AK11" s="7">
        <v>5.4936614190376444E-3</v>
      </c>
      <c r="AL11" s="3"/>
    </row>
    <row r="12" spans="1:38">
      <c r="A12" s="1" t="s">
        <v>38</v>
      </c>
      <c r="C12" s="3" t="s">
        <v>30</v>
      </c>
      <c r="D12" s="3"/>
      <c r="E12" s="3" t="s">
        <v>30</v>
      </c>
      <c r="F12" s="3"/>
      <c r="G12" s="3" t="s">
        <v>39</v>
      </c>
      <c r="H12" s="3"/>
      <c r="I12" s="3" t="s">
        <v>40</v>
      </c>
      <c r="J12" s="3"/>
      <c r="K12" s="4">
        <v>0</v>
      </c>
      <c r="L12" s="3"/>
      <c r="M12" s="4">
        <v>0</v>
      </c>
      <c r="N12" s="3"/>
      <c r="O12" s="4">
        <v>500</v>
      </c>
      <c r="P12" s="3"/>
      <c r="Q12" s="4">
        <v>451006728</v>
      </c>
      <c r="R12" s="3"/>
      <c r="S12" s="4">
        <v>455317458</v>
      </c>
      <c r="T12" s="3"/>
      <c r="U12" s="4">
        <v>26400</v>
      </c>
      <c r="V12" s="3"/>
      <c r="W12" s="4">
        <v>24067107370</v>
      </c>
      <c r="X12" s="3"/>
      <c r="Y12" s="4">
        <v>0</v>
      </c>
      <c r="Z12" s="3"/>
      <c r="AA12" s="4">
        <v>0</v>
      </c>
      <c r="AB12" s="3"/>
      <c r="AC12" s="4">
        <v>26900</v>
      </c>
      <c r="AD12" s="3"/>
      <c r="AE12" s="4">
        <v>928900</v>
      </c>
      <c r="AF12" s="3"/>
      <c r="AG12" s="4">
        <v>24518114098</v>
      </c>
      <c r="AH12" s="3"/>
      <c r="AI12" s="4">
        <v>24982881031</v>
      </c>
      <c r="AJ12" s="3"/>
      <c r="AK12" s="7">
        <v>4.3809342898208986E-3</v>
      </c>
      <c r="AL12" s="3"/>
    </row>
    <row r="13" spans="1:38">
      <c r="A13" s="1" t="s">
        <v>41</v>
      </c>
      <c r="C13" s="3" t="s">
        <v>30</v>
      </c>
      <c r="D13" s="3"/>
      <c r="E13" s="3" t="s">
        <v>30</v>
      </c>
      <c r="F13" s="3"/>
      <c r="G13" s="3" t="s">
        <v>42</v>
      </c>
      <c r="H13" s="3"/>
      <c r="I13" s="3" t="s">
        <v>43</v>
      </c>
      <c r="J13" s="3"/>
      <c r="K13" s="4">
        <v>0</v>
      </c>
      <c r="L13" s="3"/>
      <c r="M13" s="4">
        <v>0</v>
      </c>
      <c r="N13" s="3"/>
      <c r="O13" s="4">
        <v>100</v>
      </c>
      <c r="P13" s="3"/>
      <c r="Q13" s="4">
        <v>88516039</v>
      </c>
      <c r="R13" s="3"/>
      <c r="S13" s="4">
        <v>88483959</v>
      </c>
      <c r="T13" s="3"/>
      <c r="U13" s="4">
        <v>69000</v>
      </c>
      <c r="V13" s="3"/>
      <c r="W13" s="4">
        <v>61145440600</v>
      </c>
      <c r="X13" s="3"/>
      <c r="Y13" s="4">
        <v>0</v>
      </c>
      <c r="Z13" s="3"/>
      <c r="AA13" s="4">
        <v>0</v>
      </c>
      <c r="AB13" s="3"/>
      <c r="AC13" s="4">
        <v>69100</v>
      </c>
      <c r="AD13" s="3"/>
      <c r="AE13" s="4">
        <v>899000</v>
      </c>
      <c r="AF13" s="3"/>
      <c r="AG13" s="4">
        <v>61233956639</v>
      </c>
      <c r="AH13" s="3"/>
      <c r="AI13" s="4">
        <v>62109640586</v>
      </c>
      <c r="AJ13" s="3"/>
      <c r="AK13" s="7">
        <v>1.0891388140303999E-2</v>
      </c>
      <c r="AL13" s="3"/>
    </row>
    <row r="14" spans="1:38">
      <c r="A14" s="1" t="s">
        <v>44</v>
      </c>
      <c r="C14" s="3" t="s">
        <v>30</v>
      </c>
      <c r="D14" s="3"/>
      <c r="E14" s="3" t="s">
        <v>30</v>
      </c>
      <c r="F14" s="3"/>
      <c r="G14" s="3" t="s">
        <v>34</v>
      </c>
      <c r="H14" s="3"/>
      <c r="I14" s="3" t="s">
        <v>37</v>
      </c>
      <c r="J14" s="3"/>
      <c r="K14" s="4">
        <v>0</v>
      </c>
      <c r="L14" s="3"/>
      <c r="M14" s="4">
        <v>0</v>
      </c>
      <c r="N14" s="3"/>
      <c r="O14" s="4">
        <v>50000</v>
      </c>
      <c r="P14" s="3"/>
      <c r="Q14" s="4">
        <v>31772485708</v>
      </c>
      <c r="R14" s="3"/>
      <c r="S14" s="4">
        <v>31822231175</v>
      </c>
      <c r="T14" s="3"/>
      <c r="U14" s="4">
        <v>0</v>
      </c>
      <c r="V14" s="3"/>
      <c r="W14" s="4">
        <v>0</v>
      </c>
      <c r="X14" s="3"/>
      <c r="Y14" s="4">
        <v>0</v>
      </c>
      <c r="Z14" s="3"/>
      <c r="AA14" s="4">
        <v>0</v>
      </c>
      <c r="AB14" s="3"/>
      <c r="AC14" s="4">
        <v>50000</v>
      </c>
      <c r="AD14" s="3"/>
      <c r="AE14" s="4">
        <v>652870</v>
      </c>
      <c r="AF14" s="3"/>
      <c r="AG14" s="4">
        <v>31772485708</v>
      </c>
      <c r="AH14" s="3"/>
      <c r="AI14" s="4">
        <v>32637583365</v>
      </c>
      <c r="AJ14" s="3"/>
      <c r="AK14" s="7">
        <v>5.723243365054499E-3</v>
      </c>
      <c r="AL14" s="3"/>
    </row>
    <row r="15" spans="1:38">
      <c r="A15" s="1" t="s">
        <v>45</v>
      </c>
      <c r="C15" s="3" t="s">
        <v>30</v>
      </c>
      <c r="D15" s="3"/>
      <c r="E15" s="3" t="s">
        <v>30</v>
      </c>
      <c r="F15" s="3"/>
      <c r="G15" s="3" t="s">
        <v>46</v>
      </c>
      <c r="H15" s="3"/>
      <c r="I15" s="3" t="s">
        <v>47</v>
      </c>
      <c r="J15" s="3"/>
      <c r="K15" s="4">
        <v>0</v>
      </c>
      <c r="L15" s="3"/>
      <c r="M15" s="4">
        <v>0</v>
      </c>
      <c r="N15" s="3"/>
      <c r="O15" s="4">
        <v>60900</v>
      </c>
      <c r="P15" s="3"/>
      <c r="Q15" s="4">
        <v>52047131828</v>
      </c>
      <c r="R15" s="3"/>
      <c r="S15" s="4">
        <v>52029617922</v>
      </c>
      <c r="T15" s="3"/>
      <c r="U15" s="4">
        <v>0</v>
      </c>
      <c r="V15" s="3"/>
      <c r="W15" s="4">
        <v>0</v>
      </c>
      <c r="X15" s="3"/>
      <c r="Y15" s="4">
        <v>0</v>
      </c>
      <c r="Z15" s="3"/>
      <c r="AA15" s="4">
        <v>0</v>
      </c>
      <c r="AB15" s="3"/>
      <c r="AC15" s="4">
        <v>60900</v>
      </c>
      <c r="AD15" s="3"/>
      <c r="AE15" s="4">
        <v>869000</v>
      </c>
      <c r="AF15" s="3"/>
      <c r="AG15" s="4">
        <v>52047131828</v>
      </c>
      <c r="AH15" s="3"/>
      <c r="AI15" s="4">
        <v>52912507869</v>
      </c>
      <c r="AJ15" s="3"/>
      <c r="AK15" s="7">
        <v>9.278602407627989E-3</v>
      </c>
      <c r="AL15" s="3"/>
    </row>
    <row r="16" spans="1:38">
      <c r="A16" s="1" t="s">
        <v>48</v>
      </c>
      <c r="C16" s="3" t="s">
        <v>30</v>
      </c>
      <c r="D16" s="3"/>
      <c r="E16" s="3" t="s">
        <v>30</v>
      </c>
      <c r="F16" s="3"/>
      <c r="G16" s="3" t="s">
        <v>34</v>
      </c>
      <c r="H16" s="3"/>
      <c r="I16" s="3" t="s">
        <v>49</v>
      </c>
      <c r="J16" s="3"/>
      <c r="K16" s="4">
        <v>0</v>
      </c>
      <c r="L16" s="3"/>
      <c r="M16" s="4">
        <v>0</v>
      </c>
      <c r="N16" s="3"/>
      <c r="O16" s="4">
        <v>74000</v>
      </c>
      <c r="P16" s="3"/>
      <c r="Q16" s="4">
        <v>46302676808</v>
      </c>
      <c r="R16" s="3"/>
      <c r="S16" s="4">
        <v>46337799751</v>
      </c>
      <c r="T16" s="3"/>
      <c r="U16" s="4">
        <v>0</v>
      </c>
      <c r="V16" s="3"/>
      <c r="W16" s="4">
        <v>0</v>
      </c>
      <c r="X16" s="3"/>
      <c r="Y16" s="4">
        <v>0</v>
      </c>
      <c r="Z16" s="3"/>
      <c r="AA16" s="4">
        <v>0</v>
      </c>
      <c r="AB16" s="3"/>
      <c r="AC16" s="4">
        <v>74000</v>
      </c>
      <c r="AD16" s="3"/>
      <c r="AE16" s="4">
        <v>642810</v>
      </c>
      <c r="AF16" s="3"/>
      <c r="AG16" s="4">
        <v>46302676808</v>
      </c>
      <c r="AH16" s="3"/>
      <c r="AI16" s="4">
        <v>47559318310</v>
      </c>
      <c r="AJ16" s="3"/>
      <c r="AK16" s="7">
        <v>8.3398807417867302E-3</v>
      </c>
      <c r="AL16" s="3"/>
    </row>
    <row r="17" spans="1:38">
      <c r="A17" s="1" t="s">
        <v>50</v>
      </c>
      <c r="C17" s="3" t="s">
        <v>30</v>
      </c>
      <c r="D17" s="3"/>
      <c r="E17" s="3" t="s">
        <v>30</v>
      </c>
      <c r="F17" s="3"/>
      <c r="G17" s="3" t="s">
        <v>51</v>
      </c>
      <c r="H17" s="3"/>
      <c r="I17" s="3" t="s">
        <v>52</v>
      </c>
      <c r="J17" s="3"/>
      <c r="K17" s="4">
        <v>0</v>
      </c>
      <c r="L17" s="3"/>
      <c r="M17" s="4">
        <v>0</v>
      </c>
      <c r="N17" s="3"/>
      <c r="O17" s="4">
        <v>0</v>
      </c>
      <c r="P17" s="3"/>
      <c r="Q17" s="4">
        <v>0</v>
      </c>
      <c r="R17" s="3"/>
      <c r="S17" s="4">
        <v>0</v>
      </c>
      <c r="T17" s="3"/>
      <c r="U17" s="4">
        <v>3900</v>
      </c>
      <c r="V17" s="3"/>
      <c r="W17" s="4">
        <v>3514866951</v>
      </c>
      <c r="X17" s="3"/>
      <c r="Y17" s="4">
        <v>0</v>
      </c>
      <c r="Z17" s="3"/>
      <c r="AA17" s="4">
        <v>0</v>
      </c>
      <c r="AB17" s="3"/>
      <c r="AC17" s="4">
        <v>3900</v>
      </c>
      <c r="AD17" s="3"/>
      <c r="AE17" s="4">
        <v>918960</v>
      </c>
      <c r="AF17" s="3"/>
      <c r="AG17" s="4">
        <v>3514866951</v>
      </c>
      <c r="AH17" s="3"/>
      <c r="AI17" s="4">
        <v>3583294414</v>
      </c>
      <c r="AJ17" s="3"/>
      <c r="AK17" s="7">
        <v>6.2835736796477569E-4</v>
      </c>
      <c r="AL17" s="3"/>
    </row>
    <row r="18" spans="1:38" ht="24.75" thickBot="1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>
        <f>SUM(Q9:Q17)</f>
        <v>183443749025</v>
      </c>
      <c r="R18" s="3"/>
      <c r="S18" s="6">
        <f>SUM(S9:S17)</f>
        <v>183455556650</v>
      </c>
      <c r="T18" s="3"/>
      <c r="U18" s="3"/>
      <c r="V18" s="3"/>
      <c r="W18" s="6">
        <f>SUM(W9:W17)</f>
        <v>88727414921</v>
      </c>
      <c r="X18" s="3"/>
      <c r="Y18" s="3"/>
      <c r="Z18" s="3"/>
      <c r="AA18" s="6">
        <f>SUM(AA9:AA17)</f>
        <v>0</v>
      </c>
      <c r="AB18" s="3"/>
      <c r="AC18" s="3"/>
      <c r="AD18" s="3"/>
      <c r="AE18" s="3"/>
      <c r="AF18" s="3"/>
      <c r="AG18" s="6">
        <f>SUM(AG9:AG17)</f>
        <v>272171163946</v>
      </c>
      <c r="AH18" s="3"/>
      <c r="AI18" s="6">
        <f>SUM(AI9:AI17)</f>
        <v>277926850626</v>
      </c>
      <c r="AJ18" s="3"/>
      <c r="AK18" s="10">
        <f>SUM(AK9:AK17)</f>
        <v>4.8736543573919329E-2</v>
      </c>
      <c r="AL18" s="3"/>
    </row>
    <row r="19" spans="1:38" ht="24.75" thickTop="1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</sheetData>
  <mergeCells count="28"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S8" sqref="S8:S9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9" t="s">
        <v>54</v>
      </c>
      <c r="C6" s="20" t="s">
        <v>55</v>
      </c>
      <c r="D6" s="20" t="s">
        <v>55</v>
      </c>
      <c r="E6" s="20" t="s">
        <v>55</v>
      </c>
      <c r="F6" s="20" t="s">
        <v>55</v>
      </c>
      <c r="G6" s="20" t="s">
        <v>55</v>
      </c>
      <c r="H6" s="20" t="s">
        <v>55</v>
      </c>
      <c r="I6" s="20" t="s">
        <v>55</v>
      </c>
      <c r="K6" s="20" t="s">
        <v>104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>
      <c r="A7" s="20" t="s">
        <v>54</v>
      </c>
      <c r="C7" s="20" t="s">
        <v>56</v>
      </c>
      <c r="E7" s="20" t="s">
        <v>57</v>
      </c>
      <c r="G7" s="20" t="s">
        <v>58</v>
      </c>
      <c r="I7" s="20" t="s">
        <v>27</v>
      </c>
      <c r="K7" s="20" t="s">
        <v>59</v>
      </c>
      <c r="M7" s="20" t="s">
        <v>60</v>
      </c>
      <c r="O7" s="20" t="s">
        <v>61</v>
      </c>
      <c r="Q7" s="20" t="s">
        <v>59</v>
      </c>
      <c r="S7" s="20" t="s">
        <v>53</v>
      </c>
    </row>
    <row r="8" spans="1:19">
      <c r="A8" s="1" t="s">
        <v>62</v>
      </c>
      <c r="C8" s="3" t="s">
        <v>63</v>
      </c>
      <c r="E8" s="1" t="s">
        <v>64</v>
      </c>
      <c r="G8" s="1" t="s">
        <v>65</v>
      </c>
      <c r="I8" s="4">
        <v>8</v>
      </c>
      <c r="J8" s="3"/>
      <c r="K8" s="4">
        <v>218960479</v>
      </c>
      <c r="L8" s="3"/>
      <c r="M8" s="4">
        <v>6377</v>
      </c>
      <c r="N8" s="3"/>
      <c r="O8" s="4">
        <v>218021800</v>
      </c>
      <c r="P8" s="3"/>
      <c r="Q8" s="4">
        <v>945056</v>
      </c>
      <c r="R8" s="3"/>
      <c r="S8" s="7">
        <v>1.6572260945659461E-7</v>
      </c>
    </row>
    <row r="9" spans="1:19">
      <c r="A9" s="1" t="s">
        <v>66</v>
      </c>
      <c r="C9" s="3" t="s">
        <v>67</v>
      </c>
      <c r="E9" s="1" t="s">
        <v>64</v>
      </c>
      <c r="G9" s="1" t="s">
        <v>68</v>
      </c>
      <c r="I9" s="4">
        <v>8</v>
      </c>
      <c r="J9" s="3"/>
      <c r="K9" s="4">
        <v>157609362660</v>
      </c>
      <c r="L9" s="3"/>
      <c r="M9" s="4">
        <v>744447837558</v>
      </c>
      <c r="N9" s="3"/>
      <c r="O9" s="4">
        <v>824703526908</v>
      </c>
      <c r="P9" s="3"/>
      <c r="Q9" s="4">
        <v>77353673310</v>
      </c>
      <c r="R9" s="3"/>
      <c r="S9" s="7">
        <v>1.356454283342589E-2</v>
      </c>
    </row>
    <row r="10" spans="1:19" ht="24.75" thickBot="1">
      <c r="I10" s="3"/>
      <c r="J10" s="3"/>
      <c r="K10" s="6">
        <f>SUM(K8:K9)</f>
        <v>157828323139</v>
      </c>
      <c r="L10" s="3"/>
      <c r="M10" s="6">
        <f>SUM(M8:M9)</f>
        <v>744447843935</v>
      </c>
      <c r="N10" s="3"/>
      <c r="O10" s="6">
        <f>SUM(O8:O9)</f>
        <v>824921548708</v>
      </c>
      <c r="P10" s="3"/>
      <c r="Q10" s="6">
        <f>SUM(Q8:Q9)</f>
        <v>77354618366</v>
      </c>
      <c r="R10" s="3"/>
      <c r="S10" s="10">
        <f>SUM(S8:S9)</f>
        <v>1.3564708556035346E-2</v>
      </c>
    </row>
    <row r="11" spans="1:19" ht="24.75" thickTop="1"/>
  </sheetData>
  <mergeCells count="17"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3"/>
  <sheetViews>
    <sheetView rightToLeft="1" workbookViewId="0">
      <selection activeCell="Q13" sqref="Q13"/>
    </sheetView>
  </sheetViews>
  <sheetFormatPr defaultRowHeight="2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8" style="1" bestFit="1" customWidth="1"/>
    <col min="11" max="11" width="12.42578125" style="1" bestFit="1" customWidth="1"/>
    <col min="12" max="16384" width="9.140625" style="1"/>
  </cols>
  <sheetData>
    <row r="2" spans="1:11" ht="24.75">
      <c r="A2" s="18" t="s">
        <v>0</v>
      </c>
      <c r="B2" s="18"/>
      <c r="C2" s="18"/>
      <c r="D2" s="18"/>
      <c r="E2" s="18"/>
      <c r="F2" s="18"/>
      <c r="G2" s="18"/>
    </row>
    <row r="3" spans="1:11" ht="24.75">
      <c r="A3" s="18" t="s">
        <v>69</v>
      </c>
      <c r="B3" s="18"/>
      <c r="C3" s="18"/>
      <c r="D3" s="18"/>
      <c r="E3" s="18"/>
      <c r="F3" s="18"/>
      <c r="G3" s="18"/>
    </row>
    <row r="4" spans="1:11" ht="24.75">
      <c r="A4" s="18" t="s">
        <v>2</v>
      </c>
      <c r="B4" s="18"/>
      <c r="C4" s="18"/>
      <c r="D4" s="18"/>
      <c r="E4" s="18"/>
      <c r="F4" s="18"/>
      <c r="G4" s="18"/>
    </row>
    <row r="6" spans="1:11" ht="24.75">
      <c r="A6" s="20" t="s">
        <v>73</v>
      </c>
      <c r="C6" s="20" t="s">
        <v>59</v>
      </c>
      <c r="E6" s="20" t="s">
        <v>92</v>
      </c>
      <c r="G6" s="20" t="s">
        <v>13</v>
      </c>
    </row>
    <row r="7" spans="1:11">
      <c r="A7" s="1" t="s">
        <v>101</v>
      </c>
      <c r="C7" s="9">
        <f>'سرمایه‌گذاری در سهام'!I17</f>
        <v>-506938041735</v>
      </c>
      <c r="D7" s="3"/>
      <c r="E7" s="7">
        <f>C7/$C$10</f>
        <v>1.0124439233350415</v>
      </c>
      <c r="F7" s="3"/>
      <c r="G7" s="7">
        <v>-8.8895361871825868E-2</v>
      </c>
      <c r="J7" s="2"/>
    </row>
    <row r="8" spans="1:11">
      <c r="A8" s="1" t="s">
        <v>102</v>
      </c>
      <c r="C8" s="9">
        <f>'سرمایه‌گذاری در اوراق بهادار'!I19</f>
        <v>5743879055</v>
      </c>
      <c r="D8" s="3"/>
      <c r="E8" s="7">
        <f t="shared" ref="E8:E9" si="0">C8/$C$10</f>
        <v>-1.1471530969944698E-2</v>
      </c>
      <c r="F8" s="3"/>
      <c r="G8" s="7">
        <v>1.0072319792664972E-3</v>
      </c>
      <c r="J8" s="2"/>
      <c r="K8" s="2"/>
    </row>
    <row r="9" spans="1:11">
      <c r="A9" s="1" t="s">
        <v>103</v>
      </c>
      <c r="C9" s="9">
        <f>'درآمد سپرده بانکی'!E10</f>
        <v>486883935</v>
      </c>
      <c r="D9" s="3"/>
      <c r="E9" s="7">
        <f t="shared" si="0"/>
        <v>-9.7239236509673364E-4</v>
      </c>
      <c r="F9" s="3"/>
      <c r="G9" s="7">
        <v>8.53787248699495E-5</v>
      </c>
      <c r="J9" s="2"/>
    </row>
    <row r="10" spans="1:11" ht="24.75" thickBot="1">
      <c r="C10" s="11">
        <f>SUM(C7:C9)</f>
        <v>-500707278745</v>
      </c>
      <c r="D10" s="3"/>
      <c r="E10" s="10">
        <f>SUM(E7:E9)</f>
        <v>1</v>
      </c>
      <c r="F10" s="3"/>
      <c r="G10" s="10">
        <f>SUM(G7:G9)</f>
        <v>-8.7802751167689416E-2</v>
      </c>
    </row>
    <row r="11" spans="1:11" ht="24.75" thickTop="1">
      <c r="C11" s="9"/>
      <c r="D11" s="3"/>
      <c r="E11" s="3"/>
      <c r="F11" s="3"/>
      <c r="G11" s="3"/>
    </row>
    <row r="12" spans="1:11">
      <c r="C12" s="3"/>
      <c r="D12" s="3"/>
      <c r="E12" s="3"/>
      <c r="F12" s="3"/>
      <c r="G12" s="3"/>
    </row>
    <row r="13" spans="1:11">
      <c r="C13" s="3"/>
      <c r="D13" s="3"/>
      <c r="E13" s="3"/>
      <c r="F13" s="3"/>
      <c r="G13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Y18"/>
  <sheetViews>
    <sheetView rightToLeft="1" workbookViewId="0">
      <selection activeCell="L12" sqref="L12:U12"/>
    </sheetView>
  </sheetViews>
  <sheetFormatPr defaultRowHeight="24"/>
  <cols>
    <col min="1" max="1" width="31.42578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5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ht="24.75">
      <c r="A3" s="18" t="s">
        <v>69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5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25" ht="24.75">
      <c r="A6" s="20" t="s">
        <v>70</v>
      </c>
      <c r="B6" s="20" t="s">
        <v>70</v>
      </c>
      <c r="C6" s="20" t="s">
        <v>70</v>
      </c>
      <c r="D6" s="20" t="s">
        <v>70</v>
      </c>
      <c r="E6" s="20" t="s">
        <v>70</v>
      </c>
      <c r="F6" s="20" t="s">
        <v>70</v>
      </c>
      <c r="G6" s="20" t="s">
        <v>70</v>
      </c>
      <c r="I6" s="20" t="s">
        <v>71</v>
      </c>
      <c r="J6" s="20" t="s">
        <v>71</v>
      </c>
      <c r="K6" s="20" t="s">
        <v>71</v>
      </c>
      <c r="L6" s="20" t="s">
        <v>71</v>
      </c>
      <c r="M6" s="20" t="s">
        <v>71</v>
      </c>
      <c r="O6" s="20" t="s">
        <v>72</v>
      </c>
      <c r="P6" s="20" t="s">
        <v>72</v>
      </c>
      <c r="Q6" s="20" t="s">
        <v>72</v>
      </c>
      <c r="R6" s="20" t="s">
        <v>72</v>
      </c>
      <c r="S6" s="20" t="s">
        <v>72</v>
      </c>
    </row>
    <row r="7" spans="1:25" ht="24.75">
      <c r="A7" s="20" t="s">
        <v>73</v>
      </c>
      <c r="C7" s="20" t="s">
        <v>74</v>
      </c>
      <c r="E7" s="20" t="s">
        <v>26</v>
      </c>
      <c r="G7" s="20" t="s">
        <v>27</v>
      </c>
      <c r="I7" s="20" t="s">
        <v>75</v>
      </c>
      <c r="K7" s="20" t="s">
        <v>76</v>
      </c>
      <c r="M7" s="20" t="s">
        <v>77</v>
      </c>
      <c r="O7" s="20" t="s">
        <v>75</v>
      </c>
      <c r="Q7" s="20" t="s">
        <v>76</v>
      </c>
      <c r="S7" s="20" t="s">
        <v>77</v>
      </c>
    </row>
    <row r="8" spans="1:25">
      <c r="A8" s="1" t="s">
        <v>78</v>
      </c>
      <c r="C8" s="3" t="s">
        <v>105</v>
      </c>
      <c r="D8" s="3"/>
      <c r="E8" s="3" t="s">
        <v>79</v>
      </c>
      <c r="F8" s="3"/>
      <c r="G8" s="4">
        <v>16</v>
      </c>
      <c r="H8" s="3"/>
      <c r="I8" s="4">
        <v>0</v>
      </c>
      <c r="J8" s="3"/>
      <c r="K8" s="3">
        <v>0</v>
      </c>
      <c r="L8" s="3"/>
      <c r="M8" s="4">
        <v>0</v>
      </c>
      <c r="N8" s="3"/>
      <c r="O8" s="4">
        <v>2191420630</v>
      </c>
      <c r="P8" s="3"/>
      <c r="Q8" s="3">
        <v>0</v>
      </c>
      <c r="R8" s="3"/>
      <c r="S8" s="4">
        <v>2191420630</v>
      </c>
      <c r="T8" s="3"/>
      <c r="U8" s="3"/>
      <c r="V8" s="3"/>
      <c r="W8" s="3"/>
      <c r="X8" s="3"/>
      <c r="Y8" s="3"/>
    </row>
    <row r="9" spans="1:25">
      <c r="A9" s="1" t="s">
        <v>62</v>
      </c>
      <c r="C9" s="4">
        <v>9</v>
      </c>
      <c r="D9" s="3"/>
      <c r="E9" s="3" t="s">
        <v>105</v>
      </c>
      <c r="F9" s="3"/>
      <c r="G9" s="4">
        <v>8</v>
      </c>
      <c r="H9" s="3"/>
      <c r="I9" s="4">
        <v>6377</v>
      </c>
      <c r="J9" s="3"/>
      <c r="K9" s="4">
        <v>0</v>
      </c>
      <c r="L9" s="3"/>
      <c r="M9" s="4">
        <v>6377</v>
      </c>
      <c r="N9" s="3"/>
      <c r="O9" s="4">
        <v>1564960106</v>
      </c>
      <c r="P9" s="3"/>
      <c r="Q9" s="4">
        <v>0</v>
      </c>
      <c r="R9" s="3"/>
      <c r="S9" s="4">
        <v>1564960106</v>
      </c>
      <c r="T9" s="3"/>
      <c r="U9" s="3"/>
      <c r="V9" s="3"/>
      <c r="W9" s="3"/>
      <c r="X9" s="3"/>
      <c r="Y9" s="3"/>
    </row>
    <row r="10" spans="1:25">
      <c r="A10" s="1" t="s">
        <v>66</v>
      </c>
      <c r="C10" s="4">
        <v>17</v>
      </c>
      <c r="D10" s="3"/>
      <c r="E10" s="3" t="s">
        <v>105</v>
      </c>
      <c r="F10" s="3"/>
      <c r="G10" s="4">
        <v>8</v>
      </c>
      <c r="H10" s="3"/>
      <c r="I10" s="4">
        <v>486877558</v>
      </c>
      <c r="J10" s="3"/>
      <c r="K10" s="4">
        <v>0</v>
      </c>
      <c r="L10" s="3"/>
      <c r="M10" s="4">
        <v>486877558</v>
      </c>
      <c r="N10" s="3"/>
      <c r="O10" s="4">
        <v>846127188</v>
      </c>
      <c r="P10" s="3"/>
      <c r="Q10" s="4">
        <v>0</v>
      </c>
      <c r="R10" s="3"/>
      <c r="S10" s="4">
        <v>846127188</v>
      </c>
      <c r="T10" s="3"/>
      <c r="U10" s="3"/>
      <c r="V10" s="3"/>
      <c r="W10" s="3"/>
      <c r="X10" s="3"/>
      <c r="Y10" s="3"/>
    </row>
    <row r="11" spans="1:25" ht="24.75" thickBot="1">
      <c r="C11" s="3"/>
      <c r="D11" s="3"/>
      <c r="E11" s="3"/>
      <c r="F11" s="3"/>
      <c r="G11" s="3"/>
      <c r="H11" s="3"/>
      <c r="I11" s="6">
        <f>SUM(I8:I10)</f>
        <v>486883935</v>
      </c>
      <c r="J11" s="3"/>
      <c r="K11" s="5">
        <f>SUM(K8:K10)</f>
        <v>0</v>
      </c>
      <c r="L11" s="3"/>
      <c r="M11" s="6">
        <f>SUM(M8:M10)</f>
        <v>486883935</v>
      </c>
      <c r="N11" s="3"/>
      <c r="O11" s="6">
        <f>SUM(O8:O10)</f>
        <v>4602507924</v>
      </c>
      <c r="P11" s="3"/>
      <c r="Q11" s="5">
        <f>SUM(Q8:Q10)</f>
        <v>0</v>
      </c>
      <c r="R11" s="3"/>
      <c r="S11" s="6">
        <f>SUM(S8:S10)</f>
        <v>4602507924</v>
      </c>
      <c r="T11" s="3"/>
      <c r="U11" s="3"/>
      <c r="V11" s="3"/>
      <c r="W11" s="3"/>
      <c r="X11" s="3"/>
      <c r="Y11" s="3"/>
    </row>
    <row r="12" spans="1:25" ht="24.75" thickTop="1"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4"/>
      <c r="O12" s="4"/>
      <c r="P12" s="4"/>
      <c r="Q12" s="4"/>
      <c r="R12" s="4"/>
      <c r="S12" s="4"/>
      <c r="T12" s="4"/>
      <c r="U12" s="3"/>
      <c r="V12" s="3"/>
      <c r="W12" s="3"/>
      <c r="X12" s="3"/>
      <c r="Y12" s="3"/>
    </row>
    <row r="13" spans="1:2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3:2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3: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29"/>
  <sheetViews>
    <sheetView rightToLeft="1" topLeftCell="A15" workbookViewId="0">
      <selection activeCell="Q19" sqref="Q19"/>
    </sheetView>
  </sheetViews>
  <sheetFormatPr defaultRowHeight="24"/>
  <cols>
    <col min="1" max="1" width="31.425781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69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9" t="s">
        <v>3</v>
      </c>
      <c r="C6" s="20" t="s">
        <v>71</v>
      </c>
      <c r="D6" s="20" t="s">
        <v>71</v>
      </c>
      <c r="E6" s="20" t="s">
        <v>71</v>
      </c>
      <c r="F6" s="20" t="s">
        <v>71</v>
      </c>
      <c r="G6" s="20" t="s">
        <v>71</v>
      </c>
      <c r="H6" s="20" t="s">
        <v>71</v>
      </c>
      <c r="I6" s="20" t="s">
        <v>71</v>
      </c>
      <c r="K6" s="20" t="s">
        <v>72</v>
      </c>
      <c r="L6" s="20" t="s">
        <v>72</v>
      </c>
      <c r="M6" s="20" t="s">
        <v>72</v>
      </c>
      <c r="N6" s="20" t="s">
        <v>72</v>
      </c>
      <c r="O6" s="20" t="s">
        <v>72</v>
      </c>
      <c r="P6" s="20" t="s">
        <v>72</v>
      </c>
      <c r="Q6" s="20" t="s">
        <v>72</v>
      </c>
    </row>
    <row r="7" spans="1:17" ht="24.75">
      <c r="A7" s="20" t="s">
        <v>3</v>
      </c>
      <c r="C7" s="20" t="s">
        <v>7</v>
      </c>
      <c r="E7" s="20" t="s">
        <v>80</v>
      </c>
      <c r="G7" s="20" t="s">
        <v>81</v>
      </c>
      <c r="I7" s="20" t="s">
        <v>82</v>
      </c>
      <c r="K7" s="20" t="s">
        <v>7</v>
      </c>
      <c r="M7" s="20" t="s">
        <v>80</v>
      </c>
      <c r="O7" s="20" t="s">
        <v>81</v>
      </c>
      <c r="Q7" s="20" t="s">
        <v>82</v>
      </c>
    </row>
    <row r="8" spans="1:17">
      <c r="A8" s="1" t="s">
        <v>16</v>
      </c>
      <c r="C8" s="9">
        <v>683900</v>
      </c>
      <c r="D8" s="9"/>
      <c r="E8" s="9">
        <v>935355846768</v>
      </c>
      <c r="F8" s="9"/>
      <c r="G8" s="9">
        <v>1019302056953</v>
      </c>
      <c r="H8" s="9"/>
      <c r="I8" s="9">
        <f>E8-G8</f>
        <v>-83946210185</v>
      </c>
      <c r="J8" s="9"/>
      <c r="K8" s="9">
        <v>683900</v>
      </c>
      <c r="L8" s="9"/>
      <c r="M8" s="9">
        <v>935355846768</v>
      </c>
      <c r="N8" s="9"/>
      <c r="O8" s="9">
        <v>962283250872</v>
      </c>
      <c r="P8" s="9"/>
      <c r="Q8" s="9">
        <f>M8-O8</f>
        <v>-26927404104</v>
      </c>
    </row>
    <row r="9" spans="1:17">
      <c r="A9" s="1" t="s">
        <v>19</v>
      </c>
      <c r="C9" s="9">
        <v>1973800</v>
      </c>
      <c r="D9" s="9"/>
      <c r="E9" s="9">
        <v>2699525325857</v>
      </c>
      <c r="F9" s="9"/>
      <c r="G9" s="9">
        <v>2976086401410</v>
      </c>
      <c r="H9" s="9"/>
      <c r="I9" s="9">
        <f t="shared" ref="I9:I21" si="0">E9-G9</f>
        <v>-276561075553</v>
      </c>
      <c r="J9" s="9"/>
      <c r="K9" s="9">
        <v>1973800</v>
      </c>
      <c r="L9" s="9"/>
      <c r="M9" s="9">
        <v>2699525325857</v>
      </c>
      <c r="N9" s="9"/>
      <c r="O9" s="9">
        <v>2716644911301</v>
      </c>
      <c r="P9" s="9"/>
      <c r="Q9" s="9">
        <f t="shared" ref="Q9:Q21" si="1">M9-O9</f>
        <v>-17119585444</v>
      </c>
    </row>
    <row r="10" spans="1:17">
      <c r="A10" s="1" t="s">
        <v>18</v>
      </c>
      <c r="C10" s="9">
        <v>104900</v>
      </c>
      <c r="D10" s="9"/>
      <c r="E10" s="9">
        <v>143469554505</v>
      </c>
      <c r="F10" s="9"/>
      <c r="G10" s="9">
        <v>161428172872</v>
      </c>
      <c r="H10" s="9"/>
      <c r="I10" s="9">
        <f t="shared" si="0"/>
        <v>-17958618367</v>
      </c>
      <c r="J10" s="9"/>
      <c r="K10" s="9">
        <v>104900</v>
      </c>
      <c r="L10" s="9"/>
      <c r="M10" s="9">
        <v>143469554505</v>
      </c>
      <c r="N10" s="9"/>
      <c r="O10" s="9">
        <v>136447729208</v>
      </c>
      <c r="P10" s="9"/>
      <c r="Q10" s="9">
        <f t="shared" si="1"/>
        <v>7021825297</v>
      </c>
    </row>
    <row r="11" spans="1:17">
      <c r="A11" s="1" t="s">
        <v>17</v>
      </c>
      <c r="C11" s="9">
        <v>284300</v>
      </c>
      <c r="D11" s="9"/>
      <c r="E11" s="9">
        <v>388831213973</v>
      </c>
      <c r="F11" s="9"/>
      <c r="G11" s="9">
        <v>426687928115</v>
      </c>
      <c r="H11" s="9"/>
      <c r="I11" s="9">
        <f t="shared" si="0"/>
        <v>-37856714142</v>
      </c>
      <c r="J11" s="9"/>
      <c r="K11" s="9">
        <v>284300</v>
      </c>
      <c r="L11" s="9"/>
      <c r="M11" s="9">
        <v>388831213973</v>
      </c>
      <c r="N11" s="9"/>
      <c r="O11" s="9">
        <v>373521303978</v>
      </c>
      <c r="P11" s="9"/>
      <c r="Q11" s="9">
        <f t="shared" si="1"/>
        <v>15309909995</v>
      </c>
    </row>
    <row r="12" spans="1:17">
      <c r="A12" s="1" t="s">
        <v>15</v>
      </c>
      <c r="C12" s="9">
        <v>861900</v>
      </c>
      <c r="D12" s="9"/>
      <c r="E12" s="9">
        <v>1178802755271</v>
      </c>
      <c r="F12" s="9"/>
      <c r="G12" s="9">
        <v>1287542419917</v>
      </c>
      <c r="H12" s="9"/>
      <c r="I12" s="9">
        <f t="shared" si="0"/>
        <v>-108739664646</v>
      </c>
      <c r="J12" s="9"/>
      <c r="K12" s="9">
        <v>861900</v>
      </c>
      <c r="L12" s="9"/>
      <c r="M12" s="9">
        <v>1178802755271</v>
      </c>
      <c r="N12" s="9"/>
      <c r="O12" s="9">
        <v>1080367212765</v>
      </c>
      <c r="P12" s="9"/>
      <c r="Q12" s="9">
        <f t="shared" si="1"/>
        <v>98435542506</v>
      </c>
    </row>
    <row r="13" spans="1:17">
      <c r="A13" s="1" t="s">
        <v>33</v>
      </c>
      <c r="C13" s="9">
        <v>16800</v>
      </c>
      <c r="D13" s="9"/>
      <c r="E13" s="9">
        <v>10632472515</v>
      </c>
      <c r="F13" s="9"/>
      <c r="G13" s="9">
        <v>10355826666</v>
      </c>
      <c r="H13" s="9"/>
      <c r="I13" s="9">
        <f t="shared" si="0"/>
        <v>276645849</v>
      </c>
      <c r="J13" s="9"/>
      <c r="K13" s="9">
        <v>16800</v>
      </c>
      <c r="L13" s="9"/>
      <c r="M13" s="9">
        <v>10632472515</v>
      </c>
      <c r="N13" s="9"/>
      <c r="O13" s="9">
        <v>10367855821</v>
      </c>
      <c r="P13" s="9"/>
      <c r="Q13" s="9">
        <f t="shared" si="1"/>
        <v>264616694</v>
      </c>
    </row>
    <row r="14" spans="1:17">
      <c r="A14" s="1" t="s">
        <v>45</v>
      </c>
      <c r="C14" s="9">
        <v>60900</v>
      </c>
      <c r="D14" s="9"/>
      <c r="E14" s="9">
        <v>52912507869</v>
      </c>
      <c r="F14" s="9"/>
      <c r="G14" s="9">
        <v>52029617922</v>
      </c>
      <c r="H14" s="9"/>
      <c r="I14" s="9">
        <f t="shared" si="0"/>
        <v>882889947</v>
      </c>
      <c r="J14" s="9"/>
      <c r="K14" s="9">
        <v>60900</v>
      </c>
      <c r="L14" s="9"/>
      <c r="M14" s="9">
        <v>52912507869</v>
      </c>
      <c r="N14" s="9"/>
      <c r="O14" s="9">
        <v>52047131828</v>
      </c>
      <c r="P14" s="9"/>
      <c r="Q14" s="9">
        <f t="shared" si="1"/>
        <v>865376041</v>
      </c>
    </row>
    <row r="15" spans="1:17">
      <c r="A15" s="1" t="s">
        <v>41</v>
      </c>
      <c r="C15" s="9">
        <v>69100</v>
      </c>
      <c r="D15" s="9"/>
      <c r="E15" s="9">
        <v>62109640586</v>
      </c>
      <c r="F15" s="9"/>
      <c r="G15" s="9">
        <v>61233924559</v>
      </c>
      <c r="H15" s="9"/>
      <c r="I15" s="9">
        <f t="shared" si="0"/>
        <v>875716027</v>
      </c>
      <c r="J15" s="9"/>
      <c r="K15" s="9">
        <v>69100</v>
      </c>
      <c r="L15" s="9"/>
      <c r="M15" s="9">
        <v>62109640586</v>
      </c>
      <c r="N15" s="9"/>
      <c r="O15" s="9">
        <v>61233956639</v>
      </c>
      <c r="P15" s="9"/>
      <c r="Q15" s="9">
        <f t="shared" si="1"/>
        <v>875683947</v>
      </c>
    </row>
    <row r="16" spans="1:17">
      <c r="A16" s="1" t="s">
        <v>50</v>
      </c>
      <c r="C16" s="9">
        <v>3900</v>
      </c>
      <c r="D16" s="9"/>
      <c r="E16" s="9">
        <v>3583294410</v>
      </c>
      <c r="F16" s="9"/>
      <c r="G16" s="9">
        <v>3514866951</v>
      </c>
      <c r="H16" s="9"/>
      <c r="I16" s="9">
        <f t="shared" si="0"/>
        <v>68427459</v>
      </c>
      <c r="J16" s="9"/>
      <c r="K16" s="9">
        <v>3900</v>
      </c>
      <c r="L16" s="9"/>
      <c r="M16" s="9">
        <v>3583294410</v>
      </c>
      <c r="N16" s="9"/>
      <c r="O16" s="9">
        <v>3514866951</v>
      </c>
      <c r="P16" s="9"/>
      <c r="Q16" s="9">
        <f t="shared" si="1"/>
        <v>68427459</v>
      </c>
    </row>
    <row r="17" spans="1:20">
      <c r="A17" s="1" t="s">
        <v>29</v>
      </c>
      <c r="C17" s="9">
        <v>20000</v>
      </c>
      <c r="D17" s="9"/>
      <c r="E17" s="9">
        <v>12180791831</v>
      </c>
      <c r="F17" s="9"/>
      <c r="G17" s="9">
        <v>11838053963</v>
      </c>
      <c r="H17" s="9"/>
      <c r="I17" s="9">
        <f t="shared" si="0"/>
        <v>342737868</v>
      </c>
      <c r="J17" s="9"/>
      <c r="K17" s="9">
        <v>20000</v>
      </c>
      <c r="L17" s="9"/>
      <c r="M17" s="9">
        <v>12180791831</v>
      </c>
      <c r="N17" s="9"/>
      <c r="O17" s="9">
        <v>11854841288</v>
      </c>
      <c r="P17" s="9"/>
      <c r="Q17" s="9">
        <f t="shared" si="1"/>
        <v>325950543</v>
      </c>
    </row>
    <row r="18" spans="1:20">
      <c r="A18" s="1" t="s">
        <v>44</v>
      </c>
      <c r="C18" s="9">
        <v>50000</v>
      </c>
      <c r="D18" s="9"/>
      <c r="E18" s="9">
        <v>32637583365</v>
      </c>
      <c r="F18" s="9"/>
      <c r="G18" s="9">
        <v>31822231175</v>
      </c>
      <c r="H18" s="9"/>
      <c r="I18" s="9">
        <f t="shared" si="0"/>
        <v>815352190</v>
      </c>
      <c r="J18" s="9"/>
      <c r="K18" s="9">
        <v>50000</v>
      </c>
      <c r="L18" s="9"/>
      <c r="M18" s="9">
        <v>32637583365</v>
      </c>
      <c r="N18" s="9"/>
      <c r="O18" s="9">
        <v>31772485708</v>
      </c>
      <c r="P18" s="9"/>
      <c r="Q18" s="9">
        <f t="shared" si="1"/>
        <v>865097657</v>
      </c>
    </row>
    <row r="19" spans="1:20">
      <c r="A19" s="1" t="s">
        <v>48</v>
      </c>
      <c r="C19" s="9">
        <v>74000</v>
      </c>
      <c r="D19" s="9"/>
      <c r="E19" s="9">
        <v>47559318314</v>
      </c>
      <c r="F19" s="9"/>
      <c r="G19" s="9">
        <v>46337799751</v>
      </c>
      <c r="H19" s="9"/>
      <c r="I19" s="9">
        <f t="shared" si="0"/>
        <v>1221518563</v>
      </c>
      <c r="J19" s="9"/>
      <c r="K19" s="9">
        <v>74000</v>
      </c>
      <c r="L19" s="9"/>
      <c r="M19" s="9">
        <v>47559318314</v>
      </c>
      <c r="N19" s="9"/>
      <c r="O19" s="9">
        <v>46302676808</v>
      </c>
      <c r="P19" s="9"/>
      <c r="Q19" s="9">
        <f t="shared" si="1"/>
        <v>1256641506</v>
      </c>
    </row>
    <row r="20" spans="1:20">
      <c r="A20" s="1" t="s">
        <v>36</v>
      </c>
      <c r="C20" s="9">
        <v>51300</v>
      </c>
      <c r="D20" s="9"/>
      <c r="E20" s="9">
        <v>31328360705</v>
      </c>
      <c r="F20" s="9"/>
      <c r="G20" s="9">
        <v>30528225756</v>
      </c>
      <c r="H20" s="9"/>
      <c r="I20" s="9">
        <f>E20-G20</f>
        <v>800134949</v>
      </c>
      <c r="J20" s="9"/>
      <c r="K20" s="9">
        <v>51300</v>
      </c>
      <c r="L20" s="9"/>
      <c r="M20" s="9">
        <v>31328360705</v>
      </c>
      <c r="N20" s="9"/>
      <c r="O20" s="9">
        <v>30559234805</v>
      </c>
      <c r="P20" s="9"/>
      <c r="Q20" s="9">
        <f t="shared" si="1"/>
        <v>769125900</v>
      </c>
    </row>
    <row r="21" spans="1:20">
      <c r="A21" s="1" t="s">
        <v>38</v>
      </c>
      <c r="C21" s="9">
        <v>26900</v>
      </c>
      <c r="D21" s="9"/>
      <c r="E21" s="9">
        <v>24982881031</v>
      </c>
      <c r="F21" s="9"/>
      <c r="G21" s="9">
        <v>24522424828</v>
      </c>
      <c r="H21" s="9"/>
      <c r="I21" s="9">
        <f t="shared" si="0"/>
        <v>460456203</v>
      </c>
      <c r="J21" s="9"/>
      <c r="K21" s="9">
        <v>26900</v>
      </c>
      <c r="L21" s="9"/>
      <c r="M21" s="9">
        <v>24982881031</v>
      </c>
      <c r="N21" s="9"/>
      <c r="O21" s="9">
        <v>24518114098</v>
      </c>
      <c r="P21" s="9"/>
      <c r="Q21" s="9">
        <f t="shared" si="1"/>
        <v>464766933</v>
      </c>
    </row>
    <row r="22" spans="1:20" ht="24.75" thickBot="1">
      <c r="C22" s="9"/>
      <c r="D22" s="9"/>
      <c r="E22" s="11">
        <f>SUM(E8:E21)</f>
        <v>5623911547000</v>
      </c>
      <c r="F22" s="9"/>
      <c r="G22" s="11">
        <f>SUM(G8:G21)</f>
        <v>6143229950838</v>
      </c>
      <c r="H22" s="9"/>
      <c r="I22" s="11">
        <f>SUM(I8:I21)</f>
        <v>-519318403838</v>
      </c>
      <c r="J22" s="9"/>
      <c r="K22" s="9"/>
      <c r="L22" s="9"/>
      <c r="M22" s="11">
        <f>SUM(M8:M21)</f>
        <v>5623911547000</v>
      </c>
      <c r="N22" s="9"/>
      <c r="O22" s="11">
        <f>SUM(O8:O21)</f>
        <v>5541435572070</v>
      </c>
      <c r="P22" s="9"/>
      <c r="Q22" s="11">
        <f>SUM(Q8:Q21)</f>
        <v>82475974930</v>
      </c>
    </row>
    <row r="23" spans="1:20" ht="24.75" thickTop="1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3"/>
      <c r="S23" s="3"/>
      <c r="T23" s="3"/>
    </row>
    <row r="24" spans="1:20">
      <c r="G24" s="4"/>
      <c r="H24" s="3"/>
      <c r="I24" s="4"/>
      <c r="J24" s="3"/>
      <c r="K24" s="3"/>
      <c r="L24" s="3"/>
      <c r="M24" s="3"/>
      <c r="N24" s="3"/>
      <c r="O24" s="4"/>
      <c r="P24" s="3"/>
      <c r="Q24" s="4"/>
      <c r="R24" s="3"/>
      <c r="S24" s="3"/>
      <c r="T24" s="3"/>
    </row>
    <row r="25" spans="1:20"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3"/>
      <c r="S25" s="3"/>
      <c r="T25" s="3"/>
    </row>
    <row r="26" spans="1:20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3"/>
      <c r="S27" s="3"/>
      <c r="T27" s="3"/>
    </row>
    <row r="28" spans="1:20">
      <c r="G28" s="4"/>
      <c r="H28" s="3"/>
      <c r="I28" s="4"/>
      <c r="J28" s="3"/>
      <c r="K28" s="3"/>
      <c r="L28" s="3"/>
      <c r="M28" s="3"/>
      <c r="N28" s="3"/>
      <c r="O28" s="4"/>
      <c r="P28" s="3"/>
      <c r="Q28" s="4"/>
      <c r="R28" s="3"/>
      <c r="S28" s="3"/>
      <c r="T28" s="3"/>
    </row>
    <row r="29" spans="1:20"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3"/>
      <c r="S29" s="3"/>
      <c r="T29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7"/>
  <sheetViews>
    <sheetView rightToLeft="1" topLeftCell="A7" workbookViewId="0">
      <selection activeCell="K26" sqref="K26"/>
    </sheetView>
  </sheetViews>
  <sheetFormatPr defaultRowHeight="24"/>
  <cols>
    <col min="1" max="1" width="31.4257812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69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9" t="s">
        <v>3</v>
      </c>
      <c r="C6" s="20" t="s">
        <v>71</v>
      </c>
      <c r="D6" s="20" t="s">
        <v>71</v>
      </c>
      <c r="E6" s="20" t="s">
        <v>71</v>
      </c>
      <c r="F6" s="20" t="s">
        <v>71</v>
      </c>
      <c r="G6" s="20" t="s">
        <v>71</v>
      </c>
      <c r="H6" s="20" t="s">
        <v>71</v>
      </c>
      <c r="I6" s="20" t="s">
        <v>71</v>
      </c>
      <c r="K6" s="20" t="s">
        <v>72</v>
      </c>
      <c r="L6" s="20" t="s">
        <v>72</v>
      </c>
      <c r="M6" s="20" t="s">
        <v>72</v>
      </c>
      <c r="N6" s="20" t="s">
        <v>72</v>
      </c>
      <c r="O6" s="20" t="s">
        <v>72</v>
      </c>
      <c r="P6" s="20" t="s">
        <v>72</v>
      </c>
      <c r="Q6" s="20" t="s">
        <v>72</v>
      </c>
    </row>
    <row r="7" spans="1:17" ht="24.75">
      <c r="A7" s="20" t="s">
        <v>3</v>
      </c>
      <c r="C7" s="20" t="s">
        <v>7</v>
      </c>
      <c r="E7" s="20" t="s">
        <v>80</v>
      </c>
      <c r="G7" s="20" t="s">
        <v>81</v>
      </c>
      <c r="I7" s="20" t="s">
        <v>83</v>
      </c>
      <c r="K7" s="20" t="s">
        <v>7</v>
      </c>
      <c r="M7" s="20" t="s">
        <v>80</v>
      </c>
      <c r="O7" s="20" t="s">
        <v>81</v>
      </c>
      <c r="Q7" s="20" t="s">
        <v>83</v>
      </c>
    </row>
    <row r="8" spans="1:17">
      <c r="A8" s="1" t="s">
        <v>19</v>
      </c>
      <c r="C8" s="4">
        <v>255300</v>
      </c>
      <c r="D8" s="3"/>
      <c r="E8" s="9">
        <v>359067790230</v>
      </c>
      <c r="F8" s="9"/>
      <c r="G8" s="9">
        <v>351360373338</v>
      </c>
      <c r="H8" s="9"/>
      <c r="I8" s="9">
        <f>E8-G8</f>
        <v>7707416892</v>
      </c>
      <c r="J8" s="9"/>
      <c r="K8" s="9">
        <v>379900</v>
      </c>
      <c r="L8" s="9"/>
      <c r="M8" s="9">
        <v>534312688926</v>
      </c>
      <c r="N8" s="9"/>
      <c r="O8" s="9">
        <v>512865988882</v>
      </c>
      <c r="P8" s="9"/>
      <c r="Q8" s="16">
        <f>M8-O8</f>
        <v>21446700044</v>
      </c>
    </row>
    <row r="9" spans="1:17">
      <c r="A9" s="1" t="s">
        <v>18</v>
      </c>
      <c r="C9" s="4">
        <v>32000</v>
      </c>
      <c r="D9" s="3"/>
      <c r="E9" s="9">
        <v>45615522940</v>
      </c>
      <c r="F9" s="9"/>
      <c r="G9" s="9">
        <v>41457138344</v>
      </c>
      <c r="H9" s="9"/>
      <c r="I9" s="9">
        <f t="shared" ref="I9:I18" si="0">E9-G9</f>
        <v>4158384596</v>
      </c>
      <c r="J9" s="9"/>
      <c r="K9" s="9">
        <v>118900</v>
      </c>
      <c r="L9" s="9"/>
      <c r="M9" s="9">
        <v>162902820178</v>
      </c>
      <c r="N9" s="9"/>
      <c r="O9" s="9">
        <v>147777970689</v>
      </c>
      <c r="P9" s="9"/>
      <c r="Q9" s="16">
        <f t="shared" ref="Q9:Q18" si="1">M9-O9</f>
        <v>15124849489</v>
      </c>
    </row>
    <row r="10" spans="1:17">
      <c r="A10" s="1" t="s">
        <v>17</v>
      </c>
      <c r="C10" s="4">
        <v>21500</v>
      </c>
      <c r="D10" s="3"/>
      <c r="E10" s="9">
        <v>30285319460</v>
      </c>
      <c r="F10" s="9"/>
      <c r="G10" s="9">
        <v>28225340290</v>
      </c>
      <c r="H10" s="9"/>
      <c r="I10" s="9">
        <f t="shared" si="0"/>
        <v>2059979170</v>
      </c>
      <c r="J10" s="9"/>
      <c r="K10" s="9">
        <v>69800</v>
      </c>
      <c r="L10" s="9"/>
      <c r="M10" s="9">
        <v>87892637145</v>
      </c>
      <c r="N10" s="9"/>
      <c r="O10" s="9">
        <v>87609618315</v>
      </c>
      <c r="P10" s="9"/>
      <c r="Q10" s="16">
        <f t="shared" si="1"/>
        <v>283018830</v>
      </c>
    </row>
    <row r="11" spans="1:17">
      <c r="A11" s="1" t="s">
        <v>15</v>
      </c>
      <c r="C11" s="4">
        <v>15600</v>
      </c>
      <c r="D11" s="3"/>
      <c r="E11" s="9">
        <v>22430308649</v>
      </c>
      <c r="F11" s="9"/>
      <c r="G11" s="9">
        <v>19534613515</v>
      </c>
      <c r="H11" s="9"/>
      <c r="I11" s="9">
        <f t="shared" si="0"/>
        <v>2895695134</v>
      </c>
      <c r="J11" s="9"/>
      <c r="K11" s="9">
        <v>187900</v>
      </c>
      <c r="L11" s="9"/>
      <c r="M11" s="9">
        <v>261650721867</v>
      </c>
      <c r="N11" s="9"/>
      <c r="O11" s="9">
        <v>232911310197</v>
      </c>
      <c r="P11" s="9"/>
      <c r="Q11" s="16">
        <f>M11-O11</f>
        <v>28739411670</v>
      </c>
    </row>
    <row r="12" spans="1:17">
      <c r="A12" s="1" t="s">
        <v>16</v>
      </c>
      <c r="C12" s="4">
        <v>19400</v>
      </c>
      <c r="D12" s="3"/>
      <c r="E12" s="9">
        <v>28577709777</v>
      </c>
      <c r="F12" s="9"/>
      <c r="G12" s="9">
        <v>27274944411</v>
      </c>
      <c r="H12" s="9"/>
      <c r="I12" s="9">
        <f t="shared" si="0"/>
        <v>1302765366</v>
      </c>
      <c r="J12" s="9"/>
      <c r="K12" s="9">
        <v>33800</v>
      </c>
      <c r="L12" s="9"/>
      <c r="M12" s="9">
        <v>46406297483</v>
      </c>
      <c r="N12" s="9"/>
      <c r="O12" s="9">
        <v>45959331772</v>
      </c>
      <c r="P12" s="9"/>
      <c r="Q12" s="16">
        <f t="shared" si="1"/>
        <v>446965711</v>
      </c>
    </row>
    <row r="13" spans="1:17">
      <c r="A13" s="1" t="s">
        <v>84</v>
      </c>
      <c r="C13" s="4">
        <v>0</v>
      </c>
      <c r="D13" s="3"/>
      <c r="E13" s="9">
        <v>0</v>
      </c>
      <c r="F13" s="9"/>
      <c r="G13" s="9">
        <v>0</v>
      </c>
      <c r="H13" s="9"/>
      <c r="I13" s="9">
        <f t="shared" si="0"/>
        <v>0</v>
      </c>
      <c r="J13" s="9"/>
      <c r="K13" s="9">
        <v>1334800</v>
      </c>
      <c r="L13" s="9"/>
      <c r="M13" s="9">
        <v>1610350149980</v>
      </c>
      <c r="N13" s="9"/>
      <c r="O13" s="9">
        <v>1648380773183</v>
      </c>
      <c r="P13" s="9"/>
      <c r="Q13" s="16">
        <f t="shared" si="1"/>
        <v>-38030623203</v>
      </c>
    </row>
    <row r="14" spans="1:17">
      <c r="A14" s="1" t="s">
        <v>85</v>
      </c>
      <c r="C14" s="4">
        <v>0</v>
      </c>
      <c r="D14" s="3"/>
      <c r="E14" s="9">
        <v>0</v>
      </c>
      <c r="F14" s="9"/>
      <c r="G14" s="9">
        <v>0</v>
      </c>
      <c r="H14" s="9"/>
      <c r="I14" s="9">
        <f t="shared" si="0"/>
        <v>0</v>
      </c>
      <c r="J14" s="9"/>
      <c r="K14" s="9">
        <v>147000</v>
      </c>
      <c r="L14" s="9"/>
      <c r="M14" s="9">
        <v>174768256338</v>
      </c>
      <c r="N14" s="9"/>
      <c r="O14" s="9">
        <v>180640792757</v>
      </c>
      <c r="P14" s="9"/>
      <c r="Q14" s="16">
        <f t="shared" si="1"/>
        <v>-5872536419</v>
      </c>
    </row>
    <row r="15" spans="1:17">
      <c r="A15" s="1" t="s">
        <v>86</v>
      </c>
      <c r="C15" s="4">
        <v>0</v>
      </c>
      <c r="D15" s="3"/>
      <c r="E15" s="9">
        <v>0</v>
      </c>
      <c r="F15" s="9"/>
      <c r="G15" s="9">
        <v>0</v>
      </c>
      <c r="H15" s="9"/>
      <c r="I15" s="9">
        <f t="shared" si="0"/>
        <v>0</v>
      </c>
      <c r="J15" s="9"/>
      <c r="K15" s="9">
        <v>931900</v>
      </c>
      <c r="L15" s="9"/>
      <c r="M15" s="9">
        <v>1143652379882</v>
      </c>
      <c r="N15" s="9"/>
      <c r="O15" s="9">
        <v>1143580403636</v>
      </c>
      <c r="P15" s="9"/>
      <c r="Q15" s="16">
        <f t="shared" si="1"/>
        <v>71976246</v>
      </c>
    </row>
    <row r="16" spans="1:17">
      <c r="A16" s="1" t="s">
        <v>87</v>
      </c>
      <c r="C16" s="4">
        <v>0</v>
      </c>
      <c r="D16" s="3"/>
      <c r="E16" s="9">
        <v>0</v>
      </c>
      <c r="F16" s="9"/>
      <c r="G16" s="9">
        <v>0</v>
      </c>
      <c r="H16" s="9"/>
      <c r="I16" s="9">
        <f>E16-G16</f>
        <v>0</v>
      </c>
      <c r="J16" s="9"/>
      <c r="K16" s="9">
        <v>14601</v>
      </c>
      <c r="L16" s="9"/>
      <c r="M16" s="9">
        <v>450545769</v>
      </c>
      <c r="N16" s="9"/>
      <c r="O16" s="9">
        <v>452144569</v>
      </c>
      <c r="P16" s="9"/>
      <c r="Q16" s="16">
        <f t="shared" si="1"/>
        <v>-1598800</v>
      </c>
    </row>
    <row r="17" spans="1:17">
      <c r="A17" s="1" t="s">
        <v>78</v>
      </c>
      <c r="C17" s="4">
        <v>0</v>
      </c>
      <c r="D17" s="3"/>
      <c r="E17" s="9">
        <v>0</v>
      </c>
      <c r="F17" s="9"/>
      <c r="G17" s="9">
        <v>0</v>
      </c>
      <c r="H17" s="9"/>
      <c r="I17" s="9">
        <f t="shared" si="0"/>
        <v>0</v>
      </c>
      <c r="J17" s="9"/>
      <c r="K17" s="9">
        <v>18500</v>
      </c>
      <c r="L17" s="9"/>
      <c r="M17" s="9">
        <v>18500000000</v>
      </c>
      <c r="N17" s="9"/>
      <c r="O17" s="9">
        <v>17756799496</v>
      </c>
      <c r="P17" s="9"/>
      <c r="Q17" s="16">
        <f t="shared" si="1"/>
        <v>743200504</v>
      </c>
    </row>
    <row r="18" spans="1:17">
      <c r="A18" s="1" t="s">
        <v>88</v>
      </c>
      <c r="C18" s="4">
        <v>0</v>
      </c>
      <c r="D18" s="3"/>
      <c r="E18" s="9">
        <v>0</v>
      </c>
      <c r="F18" s="9"/>
      <c r="G18" s="9">
        <v>0</v>
      </c>
      <c r="H18" s="9"/>
      <c r="I18" s="9">
        <f t="shared" si="0"/>
        <v>0</v>
      </c>
      <c r="J18" s="9"/>
      <c r="K18" s="9">
        <v>15000</v>
      </c>
      <c r="L18" s="9"/>
      <c r="M18" s="9">
        <v>15000000000</v>
      </c>
      <c r="N18" s="9"/>
      <c r="O18" s="9">
        <v>13992478403</v>
      </c>
      <c r="P18" s="9"/>
      <c r="Q18" s="9">
        <f t="shared" si="1"/>
        <v>1007521597</v>
      </c>
    </row>
    <row r="19" spans="1:17" ht="24.75" thickBot="1">
      <c r="C19" s="3"/>
      <c r="D19" s="3"/>
      <c r="E19" s="6">
        <f>SUM(E8:E18)</f>
        <v>485976651056</v>
      </c>
      <c r="F19" s="3"/>
      <c r="G19" s="6">
        <f>SUM(G8:G18)</f>
        <v>467852409898</v>
      </c>
      <c r="H19" s="3"/>
      <c r="I19" s="6">
        <f>SUM(I8:I18)</f>
        <v>18124241158</v>
      </c>
      <c r="J19" s="3"/>
      <c r="K19" s="3"/>
      <c r="L19" s="3"/>
      <c r="M19" s="6">
        <f>SUM(M8:M18)</f>
        <v>4055886497568</v>
      </c>
      <c r="N19" s="3"/>
      <c r="O19" s="6">
        <f>SUM(O8:O18)</f>
        <v>4031927611899</v>
      </c>
      <c r="P19" s="3"/>
      <c r="Q19" s="6">
        <f>SUM(Q8:Q18)</f>
        <v>23958885669</v>
      </c>
    </row>
    <row r="20" spans="1:17" ht="24.75" thickTop="1">
      <c r="C20" s="3"/>
      <c r="D20" s="3"/>
      <c r="E20" s="3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>
      <c r="G21" s="4"/>
      <c r="H21" s="3"/>
      <c r="I21" s="4"/>
      <c r="Q21" s="2"/>
    </row>
    <row r="22" spans="1:17">
      <c r="G22" s="2"/>
      <c r="H22" s="2"/>
      <c r="I22" s="2"/>
      <c r="J22" s="2"/>
      <c r="Q22" s="2"/>
    </row>
    <row r="25" spans="1:17"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>
      <c r="O26" s="2"/>
      <c r="Q26" s="2"/>
    </row>
    <row r="27" spans="1:17">
      <c r="O27" s="2"/>
      <c r="P27" s="2"/>
      <c r="Q27" s="2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9"/>
  <sheetViews>
    <sheetView rightToLeft="1" workbookViewId="0">
      <selection activeCell="U12" sqref="U12"/>
    </sheetView>
  </sheetViews>
  <sheetFormatPr defaultRowHeight="24"/>
  <cols>
    <col min="1" max="1" width="31.42578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24.42578125" style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.75">
      <c r="A3" s="18" t="s">
        <v>69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1" ht="24.75">
      <c r="A6" s="19" t="s">
        <v>3</v>
      </c>
      <c r="C6" s="20" t="s">
        <v>71</v>
      </c>
      <c r="D6" s="20" t="s">
        <v>71</v>
      </c>
      <c r="E6" s="20" t="s">
        <v>71</v>
      </c>
      <c r="F6" s="20" t="s">
        <v>71</v>
      </c>
      <c r="G6" s="20" t="s">
        <v>71</v>
      </c>
      <c r="H6" s="20" t="s">
        <v>71</v>
      </c>
      <c r="I6" s="20" t="s">
        <v>71</v>
      </c>
      <c r="J6" s="20" t="s">
        <v>71</v>
      </c>
      <c r="K6" s="20" t="s">
        <v>71</v>
      </c>
      <c r="M6" s="20" t="s">
        <v>72</v>
      </c>
      <c r="N6" s="20" t="s">
        <v>72</v>
      </c>
      <c r="O6" s="20" t="s">
        <v>72</v>
      </c>
      <c r="P6" s="20" t="s">
        <v>72</v>
      </c>
      <c r="Q6" s="20" t="s">
        <v>72</v>
      </c>
      <c r="R6" s="20" t="s">
        <v>72</v>
      </c>
      <c r="S6" s="20" t="s">
        <v>72</v>
      </c>
      <c r="T6" s="20" t="s">
        <v>72</v>
      </c>
      <c r="U6" s="20" t="s">
        <v>72</v>
      </c>
    </row>
    <row r="7" spans="1:21" ht="24.75">
      <c r="A7" s="20" t="s">
        <v>3</v>
      </c>
      <c r="C7" s="20" t="s">
        <v>89</v>
      </c>
      <c r="D7" s="13"/>
      <c r="E7" s="20" t="s">
        <v>90</v>
      </c>
      <c r="G7" s="20" t="s">
        <v>91</v>
      </c>
      <c r="I7" s="20" t="s">
        <v>59</v>
      </c>
      <c r="K7" s="20" t="s">
        <v>92</v>
      </c>
      <c r="M7" s="20" t="s">
        <v>89</v>
      </c>
      <c r="O7" s="20" t="s">
        <v>90</v>
      </c>
      <c r="Q7" s="20" t="s">
        <v>91</v>
      </c>
      <c r="S7" s="20" t="s">
        <v>59</v>
      </c>
      <c r="U7" s="20" t="s">
        <v>92</v>
      </c>
    </row>
    <row r="8" spans="1:21">
      <c r="A8" s="1" t="s">
        <v>19</v>
      </c>
      <c r="C8" s="9">
        <v>0</v>
      </c>
      <c r="D8" s="9"/>
      <c r="E8" s="9">
        <v>-276561075554</v>
      </c>
      <c r="F8" s="9"/>
      <c r="G8" s="9">
        <v>7707416892</v>
      </c>
      <c r="H8" s="9"/>
      <c r="I8" s="9">
        <f>C8+E8+G8</f>
        <v>-268853658662</v>
      </c>
      <c r="J8" s="9"/>
      <c r="K8" s="7">
        <v>0.53034816196047541</v>
      </c>
      <c r="L8" s="9"/>
      <c r="M8" s="9">
        <v>0</v>
      </c>
      <c r="N8" s="9"/>
      <c r="O8" s="9">
        <v>-17119585445</v>
      </c>
      <c r="P8" s="9"/>
      <c r="Q8" s="9">
        <v>21446700044</v>
      </c>
      <c r="R8" s="9"/>
      <c r="S8" s="9">
        <v>4327114599</v>
      </c>
      <c r="T8" s="9"/>
      <c r="U8" s="7">
        <v>4.3739839444375928E-2</v>
      </c>
    </row>
    <row r="9" spans="1:21">
      <c r="A9" s="1" t="s">
        <v>18</v>
      </c>
      <c r="C9" s="9">
        <v>0</v>
      </c>
      <c r="D9" s="9"/>
      <c r="E9" s="9">
        <v>-17958618366</v>
      </c>
      <c r="F9" s="9"/>
      <c r="G9" s="9">
        <v>4158384596</v>
      </c>
      <c r="H9" s="9"/>
      <c r="I9" s="9">
        <f t="shared" ref="I9:I16" si="0">C9+E9+G9</f>
        <v>-13800233770</v>
      </c>
      <c r="J9" s="9"/>
      <c r="K9" s="7">
        <v>2.7222722766609853E-2</v>
      </c>
      <c r="L9" s="9"/>
      <c r="M9" s="9">
        <v>0</v>
      </c>
      <c r="N9" s="9"/>
      <c r="O9" s="9">
        <v>7021825297</v>
      </c>
      <c r="P9" s="9"/>
      <c r="Q9" s="9">
        <v>15124849489</v>
      </c>
      <c r="R9" s="9"/>
      <c r="S9" s="9">
        <v>22146674786</v>
      </c>
      <c r="T9" s="9"/>
      <c r="U9" s="7">
        <v>0.22386557536292526</v>
      </c>
    </row>
    <row r="10" spans="1:21">
      <c r="A10" s="1" t="s">
        <v>17</v>
      </c>
      <c r="C10" s="9">
        <v>0</v>
      </c>
      <c r="D10" s="9"/>
      <c r="E10" s="9">
        <v>-37856714141</v>
      </c>
      <c r="F10" s="9"/>
      <c r="G10" s="9">
        <v>2059979170</v>
      </c>
      <c r="H10" s="9"/>
      <c r="I10" s="9">
        <f t="shared" si="0"/>
        <v>-35796734971</v>
      </c>
      <c r="J10" s="9"/>
      <c r="K10" s="7">
        <v>7.0613629327334268E-2</v>
      </c>
      <c r="L10" s="9"/>
      <c r="M10" s="9">
        <v>0</v>
      </c>
      <c r="N10" s="9"/>
      <c r="O10" s="9">
        <v>15309909995</v>
      </c>
      <c r="P10" s="9"/>
      <c r="Q10" s="9">
        <v>283018830</v>
      </c>
      <c r="R10" s="9"/>
      <c r="S10" s="9">
        <v>15592928825</v>
      </c>
      <c r="T10" s="9"/>
      <c r="U10" s="7">
        <v>0.15761824367459545</v>
      </c>
    </row>
    <row r="11" spans="1:21">
      <c r="A11" s="1" t="s">
        <v>15</v>
      </c>
      <c r="C11" s="9">
        <v>0</v>
      </c>
      <c r="D11" s="9"/>
      <c r="E11" s="9">
        <v>-108739664645</v>
      </c>
      <c r="F11" s="9"/>
      <c r="G11" s="9">
        <v>2895695134</v>
      </c>
      <c r="H11" s="9"/>
      <c r="I11" s="9">
        <f>C11+E11+G11</f>
        <v>-105843969511</v>
      </c>
      <c r="J11" s="9"/>
      <c r="K11" s="7">
        <v>0.20879074126839656</v>
      </c>
      <c r="L11" s="9"/>
      <c r="M11" s="9">
        <v>0</v>
      </c>
      <c r="N11" s="9"/>
      <c r="O11" s="9">
        <v>98435542506</v>
      </c>
      <c r="P11" s="9"/>
      <c r="Q11" s="9">
        <v>28739411670</v>
      </c>
      <c r="R11" s="9"/>
      <c r="S11" s="9">
        <v>127174954176</v>
      </c>
      <c r="T11" s="9"/>
      <c r="U11" s="7">
        <v>1.2855245567773108</v>
      </c>
    </row>
    <row r="12" spans="1:21">
      <c r="A12" s="1" t="s">
        <v>16</v>
      </c>
      <c r="C12" s="9">
        <v>0</v>
      </c>
      <c r="D12" s="9"/>
      <c r="E12" s="9">
        <v>-83946210187</v>
      </c>
      <c r="F12" s="9"/>
      <c r="G12" s="9">
        <v>1302765366</v>
      </c>
      <c r="H12" s="9"/>
      <c r="I12" s="9">
        <f t="shared" si="0"/>
        <v>-82643444821</v>
      </c>
      <c r="J12" s="9"/>
      <c r="K12" s="7">
        <v>0.16302474467718395</v>
      </c>
      <c r="L12" s="9"/>
      <c r="M12" s="9">
        <v>0</v>
      </c>
      <c r="N12" s="9"/>
      <c r="O12" s="9">
        <v>-26927404103</v>
      </c>
      <c r="P12" s="9"/>
      <c r="Q12" s="9">
        <v>446965711</v>
      </c>
      <c r="R12" s="9"/>
      <c r="S12" s="9">
        <v>-26480438392</v>
      </c>
      <c r="T12" s="9"/>
      <c r="U12" s="7">
        <v>-0.26767262506762379</v>
      </c>
    </row>
    <row r="13" spans="1:21">
      <c r="A13" s="1" t="s">
        <v>84</v>
      </c>
      <c r="C13" s="9">
        <v>0</v>
      </c>
      <c r="D13" s="9"/>
      <c r="E13" s="9">
        <v>0</v>
      </c>
      <c r="F13" s="9"/>
      <c r="G13" s="9">
        <v>0</v>
      </c>
      <c r="H13" s="9"/>
      <c r="I13" s="9">
        <f t="shared" si="0"/>
        <v>0</v>
      </c>
      <c r="J13" s="9"/>
      <c r="K13" s="7">
        <v>0</v>
      </c>
      <c r="L13" s="9"/>
      <c r="M13" s="9">
        <v>0</v>
      </c>
      <c r="N13" s="9"/>
      <c r="O13" s="9">
        <v>0</v>
      </c>
      <c r="P13" s="9"/>
      <c r="Q13" s="9">
        <v>-38030623203</v>
      </c>
      <c r="R13" s="9"/>
      <c r="S13" s="9">
        <v>-38030623203</v>
      </c>
      <c r="T13" s="9"/>
      <c r="U13" s="7">
        <v>-0.38442553688159853</v>
      </c>
    </row>
    <row r="14" spans="1:21">
      <c r="A14" s="1" t="s">
        <v>85</v>
      </c>
      <c r="C14" s="9">
        <v>0</v>
      </c>
      <c r="D14" s="9"/>
      <c r="E14" s="9">
        <v>0</v>
      </c>
      <c r="F14" s="9"/>
      <c r="G14" s="9">
        <v>0</v>
      </c>
      <c r="H14" s="9"/>
      <c r="I14" s="9">
        <f t="shared" si="0"/>
        <v>0</v>
      </c>
      <c r="J14" s="9"/>
      <c r="K14" s="7">
        <v>0</v>
      </c>
      <c r="L14" s="9"/>
      <c r="M14" s="9">
        <v>0</v>
      </c>
      <c r="N14" s="9"/>
      <c r="O14" s="9">
        <v>0</v>
      </c>
      <c r="P14" s="9"/>
      <c r="Q14" s="9">
        <v>-5872536419</v>
      </c>
      <c r="R14" s="9"/>
      <c r="S14" s="9">
        <v>-5872536419</v>
      </c>
      <c r="T14" s="9"/>
      <c r="U14" s="7">
        <v>-5.9361450736172279E-2</v>
      </c>
    </row>
    <row r="15" spans="1:21">
      <c r="A15" s="1" t="s">
        <v>86</v>
      </c>
      <c r="C15" s="9">
        <v>0</v>
      </c>
      <c r="D15" s="9"/>
      <c r="E15" s="9">
        <v>0</v>
      </c>
      <c r="F15" s="9"/>
      <c r="G15" s="9">
        <v>0</v>
      </c>
      <c r="H15" s="9"/>
      <c r="I15" s="9">
        <f t="shared" si="0"/>
        <v>0</v>
      </c>
      <c r="J15" s="9"/>
      <c r="K15" s="7">
        <v>0</v>
      </c>
      <c r="L15" s="9"/>
      <c r="M15" s="9">
        <v>0</v>
      </c>
      <c r="N15" s="9"/>
      <c r="O15" s="9">
        <v>0</v>
      </c>
      <c r="P15" s="9"/>
      <c r="Q15" s="9">
        <v>71976246</v>
      </c>
      <c r="R15" s="9"/>
      <c r="S15" s="9">
        <v>71976246</v>
      </c>
      <c r="T15" s="9"/>
      <c r="U15" s="7">
        <v>7.2755860096158855E-4</v>
      </c>
    </row>
    <row r="16" spans="1:21">
      <c r="A16" s="1" t="s">
        <v>87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f t="shared" si="0"/>
        <v>0</v>
      </c>
      <c r="J16" s="9"/>
      <c r="K16" s="7">
        <v>0</v>
      </c>
      <c r="L16" s="9"/>
      <c r="M16" s="9">
        <v>0</v>
      </c>
      <c r="N16" s="9"/>
      <c r="O16" s="9">
        <v>0</v>
      </c>
      <c r="P16" s="9"/>
      <c r="Q16" s="9">
        <v>-1598800</v>
      </c>
      <c r="R16" s="9"/>
      <c r="S16" s="9">
        <v>-1598800</v>
      </c>
      <c r="T16" s="9"/>
      <c r="U16" s="7">
        <v>-1.6161174774485845E-5</v>
      </c>
    </row>
    <row r="17" spans="3:21" ht="24.75" thickBot="1">
      <c r="C17" s="11">
        <f>SUM(C8:C16)</f>
        <v>0</v>
      </c>
      <c r="D17" s="9"/>
      <c r="E17" s="11">
        <f>SUM(E8:E16)</f>
        <v>-525062282893</v>
      </c>
      <c r="F17" s="9"/>
      <c r="G17" s="11">
        <f>SUM(G8:G16)</f>
        <v>18124241158</v>
      </c>
      <c r="H17" s="9"/>
      <c r="I17" s="11">
        <f>SUM(I8:I16)</f>
        <v>-506938041735</v>
      </c>
      <c r="J17" s="9"/>
      <c r="K17" s="14">
        <f>SUM(K8:K16)</f>
        <v>1</v>
      </c>
      <c r="L17" s="9"/>
      <c r="M17" s="11">
        <f>SUM(M8:M16)</f>
        <v>0</v>
      </c>
      <c r="N17" s="9"/>
      <c r="O17" s="11">
        <f>SUM(O8:O16)</f>
        <v>76720288250</v>
      </c>
      <c r="P17" s="9"/>
      <c r="Q17" s="11">
        <f>SUM(Q8:Q16)</f>
        <v>22208163568</v>
      </c>
      <c r="R17" s="9"/>
      <c r="S17" s="11">
        <f>SUM(S8:S16)</f>
        <v>98928451818</v>
      </c>
      <c r="T17" s="9"/>
      <c r="U17" s="14">
        <f>SUM(U8:U16)</f>
        <v>1</v>
      </c>
    </row>
    <row r="18" spans="3:21" ht="24.75" thickTop="1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6"/>
      <c r="R18" s="9"/>
      <c r="S18" s="9"/>
      <c r="T18" s="9"/>
      <c r="U18" s="9"/>
    </row>
    <row r="19" spans="3:21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2022-08-28T11:41:31Z</dcterms:created>
  <dcterms:modified xsi:type="dcterms:W3CDTF">2022-08-31T11:31:21Z</dcterms:modified>
</cp:coreProperties>
</file>