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فروردین\"/>
    </mc:Choice>
  </mc:AlternateContent>
  <xr:revisionPtr revIDLastSave="0" documentId="13_ncr:1_{0C455750-B4F7-48F6-9737-C3E0F11182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5" l="1"/>
  <c r="G11" i="15"/>
  <c r="E8" i="15"/>
  <c r="E9" i="15"/>
  <c r="E10" i="15"/>
  <c r="E7" i="15"/>
  <c r="C11" i="15"/>
  <c r="C7" i="15"/>
  <c r="C8" i="15"/>
  <c r="C9" i="15"/>
  <c r="C10" i="15"/>
  <c r="E10" i="14"/>
  <c r="C10" i="14"/>
  <c r="K10" i="13"/>
  <c r="K9" i="13"/>
  <c r="K8" i="13"/>
  <c r="G10" i="13"/>
  <c r="G9" i="13"/>
  <c r="G8" i="13"/>
  <c r="I10" i="13"/>
  <c r="E10" i="13"/>
  <c r="O10" i="12"/>
  <c r="I11" i="7"/>
  <c r="C10" i="12"/>
  <c r="E10" i="12"/>
  <c r="G10" i="12"/>
  <c r="K10" i="12"/>
  <c r="M10" i="12"/>
  <c r="Q9" i="12"/>
  <c r="Q10" i="12" s="1"/>
  <c r="Q8" i="12"/>
  <c r="I9" i="12"/>
  <c r="I10" i="12" s="1"/>
  <c r="I8" i="12"/>
  <c r="I9" i="11"/>
  <c r="I10" i="11"/>
  <c r="I11" i="11"/>
  <c r="I12" i="11"/>
  <c r="I13" i="11"/>
  <c r="I14" i="11"/>
  <c r="I15" i="11"/>
  <c r="I16" i="11"/>
  <c r="I17" i="11" s="1"/>
  <c r="K12" i="11" s="1"/>
  <c r="I8" i="11"/>
  <c r="S9" i="11"/>
  <c r="S10" i="11"/>
  <c r="S11" i="11"/>
  <c r="S17" i="11" s="1"/>
  <c r="S12" i="11"/>
  <c r="S13" i="11"/>
  <c r="S14" i="11"/>
  <c r="S15" i="11"/>
  <c r="S16" i="11"/>
  <c r="S8" i="11"/>
  <c r="O17" i="11"/>
  <c r="Q17" i="11"/>
  <c r="C17" i="11"/>
  <c r="E17" i="11"/>
  <c r="G17" i="11"/>
  <c r="M17" i="11"/>
  <c r="Q9" i="10"/>
  <c r="Q10" i="10"/>
  <c r="Q11" i="10"/>
  <c r="Q12" i="10"/>
  <c r="Q13" i="10"/>
  <c r="Q14" i="10"/>
  <c r="Q15" i="10"/>
  <c r="Q16" i="10"/>
  <c r="Q17" i="10"/>
  <c r="Q8" i="10"/>
  <c r="I9" i="10"/>
  <c r="I10" i="10"/>
  <c r="I11" i="10"/>
  <c r="I12" i="10"/>
  <c r="I13" i="10"/>
  <c r="I14" i="10"/>
  <c r="I15" i="10"/>
  <c r="I16" i="10"/>
  <c r="I18" i="10" s="1"/>
  <c r="I17" i="10"/>
  <c r="I8" i="10"/>
  <c r="Q9" i="9"/>
  <c r="Q10" i="9"/>
  <c r="Q11" i="9"/>
  <c r="Q12" i="9"/>
  <c r="Q13" i="9"/>
  <c r="Q14" i="9" s="1"/>
  <c r="Q8" i="9"/>
  <c r="I13" i="9"/>
  <c r="I9" i="9"/>
  <c r="I10" i="9"/>
  <c r="I11" i="9"/>
  <c r="I12" i="9"/>
  <c r="I8" i="9"/>
  <c r="E18" i="10"/>
  <c r="G18" i="10"/>
  <c r="M18" i="10"/>
  <c r="O18" i="10"/>
  <c r="Q18" i="10"/>
  <c r="E14" i="9"/>
  <c r="G14" i="9"/>
  <c r="M14" i="9"/>
  <c r="O14" i="9"/>
  <c r="K11" i="7"/>
  <c r="M11" i="7"/>
  <c r="O11" i="7"/>
  <c r="Q11" i="7"/>
  <c r="S11" i="7"/>
  <c r="S10" i="6"/>
  <c r="K10" i="6"/>
  <c r="M10" i="6"/>
  <c r="O10" i="6"/>
  <c r="Q10" i="6"/>
  <c r="AK10" i="3"/>
  <c r="AG10" i="3"/>
  <c r="AA10" i="3"/>
  <c r="W10" i="3"/>
  <c r="S10" i="3"/>
  <c r="Q10" i="3"/>
  <c r="AI10" i="3"/>
  <c r="Y14" i="1"/>
  <c r="W14" i="1"/>
  <c r="U14" i="1"/>
  <c r="O14" i="1"/>
  <c r="K14" i="1"/>
  <c r="G14" i="1"/>
  <c r="E14" i="1"/>
  <c r="K15" i="11" l="1"/>
  <c r="K11" i="11"/>
  <c r="K14" i="11"/>
  <c r="K10" i="11"/>
  <c r="K8" i="11"/>
  <c r="K13" i="11"/>
  <c r="K9" i="11"/>
  <c r="K16" i="11"/>
  <c r="U11" i="11"/>
  <c r="U14" i="11"/>
  <c r="U10" i="11"/>
  <c r="U8" i="11"/>
  <c r="U13" i="11"/>
  <c r="U9" i="11"/>
  <c r="U16" i="11"/>
  <c r="U12" i="11"/>
  <c r="U15" i="11"/>
  <c r="I14" i="9"/>
  <c r="K17" i="11" l="1"/>
  <c r="U17" i="11"/>
</calcChain>
</file>

<file path=xl/sharedStrings.xml><?xml version="1.0" encoding="utf-8"?>
<sst xmlns="http://schemas.openxmlformats.org/spreadsheetml/2006/main" count="402" uniqueCount="88">
  <si>
    <t>صندوق سرمایه‌گذاری در اوراق بهادار مبتنی بر سکه طلای مفید</t>
  </si>
  <si>
    <t>صورت وضعیت پورتفوی</t>
  </si>
  <si>
    <t>برای ماه منتهی به 1401/01/31</t>
  </si>
  <si>
    <t>نام شرکت</t>
  </si>
  <si>
    <t>1400/12/29</t>
  </si>
  <si>
    <t>تغییرات طی دوره</t>
  </si>
  <si>
    <t>1401/01/31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</si>
  <si>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</si>
  <si>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</si>
  <si>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</si>
  <si>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</si>
  <si>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</si>
  <si>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</si>
  <si>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</si>
  <si>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</si>
  <si>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تمام سکه طرح جدید 0110 صادرات</t>
  </si>
  <si>
    <t>تمام سکه طرح جدید0111آینده</t>
  </si>
  <si>
    <t>تمام سکه طرح جدید0112سامان</t>
  </si>
  <si>
    <t>تمام سکه طرح جدید0211ملت</t>
  </si>
  <si>
    <t>تمام سکه طرح جدید0312 رفاه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</si>
  <si>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</si>
  <si>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</si>
  <si>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</si>
  <si>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</si>
  <si>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</si>
  <si>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</si>
  <si>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</si>
  <si>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</si>
  <si>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</si>
  <si>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صکوک اجاره مخابرات-3 ماهه 16%</t>
  </si>
  <si>
    <t>بله</t>
  </si>
  <si>
    <t>1397/02/30</t>
  </si>
  <si>
    <t>1401/02/30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</si>
  <si>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</si>
  <si>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</si>
  <si>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</si>
  <si>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</si>
  <si>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</si>
  <si>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</si>
  <si>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</si>
  <si>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</si>
  <si>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</si>
  <si>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</si>
  <si>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</si>
  <si>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</si>
  <si>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</si>
  <si>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بانک پاسارگاد هفت تیر</t>
  </si>
  <si>
    <t>207-8100-16622166-1</t>
  </si>
  <si>
    <t>1399/07/05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</si>
  <si>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</si>
  <si>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</si>
  <si>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</si>
  <si>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</si>
  <si>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</si>
  <si>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</si>
  <si>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</si>
  <si>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</si>
  <si>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</si>
  <si>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</si>
  <si>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</si>
  <si>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</si>
  <si>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</si>
  <si>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</si>
  <si>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صندوق سکه طلای مفید</t>
  </si>
  <si>
    <t>تمام سکه طرح جدید0012صادرات</t>
  </si>
  <si>
    <t>تمام سکه طرح جدید0012رفاه</t>
  </si>
  <si>
    <t>تمام سکه طرح جدید0011ملت</t>
  </si>
  <si>
    <t>اسنادخزانه-م11بودجه98-001013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</si>
  <si>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</si>
  <si>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</si>
  <si>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</si>
  <si>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</si>
  <si>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</si>
  <si>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</si>
  <si>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</si>
  <si>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</si>
  <si>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</si>
  <si>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</si>
  <si>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</si>
  <si>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</si>
  <si>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</si>
  <si>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</si>
  <si>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</si>
  <si>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1401/01/01</t>
  </si>
  <si>
    <t>-</t>
  </si>
  <si>
    <t>از ابتدای سال مالی</t>
  </si>
  <si>
    <t xml:space="preserve"> تا پایان ماه</t>
  </si>
  <si>
    <t>سایر درآمد 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</si>
</sst>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2" xfId="0" applyNumberFormat="1" applyFont="1" applyBorder="1"/>
    <xf numFmtId="0" fontId="2" fillId="0" borderId="1" xfId="0" applyFont="1" applyBorder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10" fontId="2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33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EB7E73E-F6FD-4232-8AE9-C19063443F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B4B1D-46D2-4F63-AC4B-A2F7D801ECA9}">
  <dimension ref="A1"/>
  <sheetViews>
    <sheetView rightToLeft="1" tabSelected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33</xdr:row>
                <xdr:rowOff>133350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1"/>
  <sheetViews>
    <sheetView rightToLeft="1" workbookViewId="0">
      <selection activeCell="I15" sqref="I15"/>
    </sheetView>
  </sheetViews>
  <sheetFormatPr defaultRowHeight="24"/>
  <cols>
    <col min="1" max="1" width="31.425781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49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5" t="s">
        <v>53</v>
      </c>
      <c r="C6" s="16" t="s">
        <v>51</v>
      </c>
      <c r="D6" s="16" t="s">
        <v>51</v>
      </c>
      <c r="E6" s="16" t="s">
        <v>51</v>
      </c>
      <c r="F6" s="16" t="s">
        <v>51</v>
      </c>
      <c r="G6" s="16" t="s">
        <v>51</v>
      </c>
      <c r="H6" s="16" t="s">
        <v>51</v>
      </c>
      <c r="I6" s="16" t="s">
        <v>51</v>
      </c>
      <c r="K6" s="16" t="s">
        <v>52</v>
      </c>
      <c r="L6" s="16" t="s">
        <v>52</v>
      </c>
      <c r="M6" s="16" t="s">
        <v>52</v>
      </c>
      <c r="N6" s="16" t="s">
        <v>52</v>
      </c>
      <c r="O6" s="16" t="s">
        <v>52</v>
      </c>
      <c r="P6" s="16" t="s">
        <v>52</v>
      </c>
      <c r="Q6" s="16" t="s">
        <v>52</v>
      </c>
    </row>
    <row r="7" spans="1:17" ht="24.75">
      <c r="A7" s="16" t="s">
        <v>53</v>
      </c>
      <c r="C7" s="16" t="s">
        <v>72</v>
      </c>
      <c r="E7" s="16" t="s">
        <v>69</v>
      </c>
      <c r="G7" s="16" t="s">
        <v>70</v>
      </c>
      <c r="I7" s="16" t="s">
        <v>73</v>
      </c>
      <c r="K7" s="16" t="s">
        <v>72</v>
      </c>
      <c r="M7" s="16" t="s">
        <v>69</v>
      </c>
      <c r="O7" s="16" t="s">
        <v>70</v>
      </c>
      <c r="Q7" s="16" t="s">
        <v>73</v>
      </c>
    </row>
    <row r="8" spans="1:17">
      <c r="A8" s="1" t="s">
        <v>67</v>
      </c>
      <c r="C8" s="4">
        <v>0</v>
      </c>
      <c r="D8" s="3"/>
      <c r="E8" s="4">
        <v>0</v>
      </c>
      <c r="F8" s="3"/>
      <c r="G8" s="4">
        <v>0</v>
      </c>
      <c r="H8" s="3"/>
      <c r="I8" s="4">
        <f>C8+E8+G8</f>
        <v>0</v>
      </c>
      <c r="J8" s="3"/>
      <c r="K8" s="4">
        <v>0</v>
      </c>
      <c r="L8" s="3"/>
      <c r="M8" s="4">
        <v>0</v>
      </c>
      <c r="N8" s="3"/>
      <c r="O8" s="4">
        <v>1007521597</v>
      </c>
      <c r="P8" s="3"/>
      <c r="Q8" s="4">
        <f>K8+M8+O8</f>
        <v>1007521597</v>
      </c>
    </row>
    <row r="9" spans="1:17">
      <c r="A9" s="1" t="s">
        <v>29</v>
      </c>
      <c r="C9" s="4">
        <v>251284274</v>
      </c>
      <c r="D9" s="3"/>
      <c r="E9" s="4">
        <v>23305776</v>
      </c>
      <c r="F9" s="3"/>
      <c r="G9" s="4">
        <v>0</v>
      </c>
      <c r="H9" s="3"/>
      <c r="I9" s="4">
        <f>C9+E9+G9</f>
        <v>274590050</v>
      </c>
      <c r="J9" s="3"/>
      <c r="K9" s="4">
        <v>1941572394</v>
      </c>
      <c r="L9" s="3"/>
      <c r="M9" s="4">
        <v>647364145</v>
      </c>
      <c r="N9" s="3"/>
      <c r="O9" s="4">
        <v>0</v>
      </c>
      <c r="P9" s="3"/>
      <c r="Q9" s="4">
        <f>K9+M9+O9</f>
        <v>2588936539</v>
      </c>
    </row>
    <row r="10" spans="1:17" ht="24.75" thickBot="1">
      <c r="C10" s="5">
        <f>SUM(C8:C9)</f>
        <v>251284274</v>
      </c>
      <c r="D10" s="3"/>
      <c r="E10" s="5">
        <f>SUM(E8:E9)</f>
        <v>23305776</v>
      </c>
      <c r="F10" s="3"/>
      <c r="G10" s="5">
        <f>SUM(G8:G9)</f>
        <v>0</v>
      </c>
      <c r="H10" s="3"/>
      <c r="I10" s="5">
        <f>SUM(I8:I9)</f>
        <v>274590050</v>
      </c>
      <c r="J10" s="3"/>
      <c r="K10" s="5">
        <f>SUM(K8:K9)</f>
        <v>1941572394</v>
      </c>
      <c r="L10" s="3"/>
      <c r="M10" s="5">
        <f>SUM(M8:M9)</f>
        <v>647364145</v>
      </c>
      <c r="N10" s="3"/>
      <c r="O10" s="5">
        <f>SUM(O8:O9)</f>
        <v>1007521597</v>
      </c>
      <c r="P10" s="3"/>
      <c r="Q10" s="5">
        <f>SUM(Q8:Q9)</f>
        <v>3596458136</v>
      </c>
    </row>
    <row r="11" spans="1:17" ht="24.75" thickTop="1">
      <c r="C11" s="4"/>
      <c r="D11" s="3"/>
      <c r="E11" s="4"/>
      <c r="F11" s="3"/>
      <c r="G11" s="3"/>
      <c r="H11" s="3"/>
      <c r="I11" s="3"/>
      <c r="J11" s="3"/>
      <c r="K11" s="4"/>
      <c r="L11" s="3"/>
      <c r="M11" s="4"/>
      <c r="N11" s="3"/>
      <c r="O11" s="4"/>
      <c r="P11" s="3"/>
      <c r="Q11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11"/>
  <sheetViews>
    <sheetView rightToLeft="1" workbookViewId="0">
      <selection activeCell="K9" sqref="K9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3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3" ht="24.75">
      <c r="A3" s="17" t="s">
        <v>49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3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3" ht="24.75">
      <c r="A6" s="16" t="s">
        <v>74</v>
      </c>
      <c r="B6" s="16" t="s">
        <v>74</v>
      </c>
      <c r="C6" s="16" t="s">
        <v>74</v>
      </c>
      <c r="E6" s="16" t="s">
        <v>51</v>
      </c>
      <c r="F6" s="16" t="s">
        <v>51</v>
      </c>
      <c r="G6" s="16" t="s">
        <v>51</v>
      </c>
      <c r="I6" s="16" t="s">
        <v>52</v>
      </c>
      <c r="J6" s="16" t="s">
        <v>52</v>
      </c>
      <c r="K6" s="16" t="s">
        <v>52</v>
      </c>
    </row>
    <row r="7" spans="1:13" ht="24.75">
      <c r="A7" s="16" t="s">
        <v>75</v>
      </c>
      <c r="C7" s="16" t="s">
        <v>36</v>
      </c>
      <c r="E7" s="16" t="s">
        <v>76</v>
      </c>
      <c r="G7" s="16" t="s">
        <v>77</v>
      </c>
      <c r="I7" s="16" t="s">
        <v>76</v>
      </c>
      <c r="K7" s="16" t="s">
        <v>77</v>
      </c>
    </row>
    <row r="8" spans="1:13">
      <c r="A8" s="1" t="s">
        <v>42</v>
      </c>
      <c r="C8" s="3" t="s">
        <v>43</v>
      </c>
      <c r="D8" s="3"/>
      <c r="E8" s="4">
        <v>25276</v>
      </c>
      <c r="F8" s="3"/>
      <c r="G8" s="6">
        <f>E8/$E$10</f>
        <v>0.66862418326587836</v>
      </c>
      <c r="H8" s="3"/>
      <c r="I8" s="4">
        <v>1347181658</v>
      </c>
      <c r="J8" s="3"/>
      <c r="K8" s="6">
        <f>I8/$I$10</f>
        <v>0.82965359709700648</v>
      </c>
      <c r="L8" s="3"/>
      <c r="M8" s="3"/>
    </row>
    <row r="9" spans="1:13">
      <c r="A9" s="1" t="s">
        <v>46</v>
      </c>
      <c r="C9" s="3" t="s">
        <v>47</v>
      </c>
      <c r="D9" s="3"/>
      <c r="E9" s="4">
        <v>12527</v>
      </c>
      <c r="F9" s="3"/>
      <c r="G9" s="6">
        <f>E9/$E$10</f>
        <v>0.33137581673412164</v>
      </c>
      <c r="H9" s="3"/>
      <c r="I9" s="4">
        <v>276606466</v>
      </c>
      <c r="J9" s="3"/>
      <c r="K9" s="6">
        <f>I9/$I$10</f>
        <v>0.17034640290299352</v>
      </c>
      <c r="L9" s="3"/>
      <c r="M9" s="3"/>
    </row>
    <row r="10" spans="1:13" ht="24.75" thickBot="1">
      <c r="C10" s="3"/>
      <c r="D10" s="3"/>
      <c r="E10" s="5">
        <f>SUM(E8:E9)</f>
        <v>37803</v>
      </c>
      <c r="F10" s="3"/>
      <c r="G10" s="14">
        <f>SUM(G8:G9)</f>
        <v>1</v>
      </c>
      <c r="H10" s="3"/>
      <c r="I10" s="5">
        <f>SUM(I8:I9)</f>
        <v>1623788124</v>
      </c>
      <c r="J10" s="3"/>
      <c r="K10" s="14">
        <f>SUM(K8:K9)</f>
        <v>1</v>
      </c>
      <c r="L10" s="3"/>
      <c r="M10" s="3"/>
    </row>
    <row r="11" spans="1:13" ht="24.7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E17" sqref="E17"/>
    </sheetView>
  </sheetViews>
  <sheetFormatPr defaultRowHeight="24"/>
  <cols>
    <col min="1" max="1" width="46.28515625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15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7" t="s">
        <v>0</v>
      </c>
      <c r="B2" s="17"/>
      <c r="C2" s="17"/>
      <c r="D2" s="17"/>
      <c r="E2" s="17"/>
    </row>
    <row r="3" spans="1:5" ht="24.75">
      <c r="A3" s="17" t="s">
        <v>49</v>
      </c>
      <c r="B3" s="17"/>
      <c r="C3" s="17"/>
      <c r="D3" s="17"/>
      <c r="E3" s="17"/>
    </row>
    <row r="4" spans="1:5" ht="24.75">
      <c r="A4" s="17" t="s">
        <v>2</v>
      </c>
      <c r="B4" s="17"/>
      <c r="C4" s="17"/>
      <c r="D4" s="17"/>
      <c r="E4" s="17"/>
    </row>
    <row r="5" spans="1:5">
      <c r="C5" s="19" t="s">
        <v>51</v>
      </c>
      <c r="E5" s="1" t="s">
        <v>85</v>
      </c>
    </row>
    <row r="6" spans="1:5">
      <c r="A6" s="15" t="s">
        <v>78</v>
      </c>
      <c r="C6" s="18"/>
      <c r="E6" s="18" t="s">
        <v>86</v>
      </c>
    </row>
    <row r="7" spans="1:5" ht="24.75">
      <c r="A7" s="16" t="s">
        <v>78</v>
      </c>
      <c r="C7" s="16" t="s">
        <v>39</v>
      </c>
      <c r="E7" s="16" t="s">
        <v>39</v>
      </c>
    </row>
    <row r="8" spans="1:5">
      <c r="A8" s="1" t="s">
        <v>78</v>
      </c>
      <c r="C8" s="4">
        <v>0</v>
      </c>
      <c r="D8" s="3"/>
      <c r="E8" s="4">
        <v>1789288</v>
      </c>
    </row>
    <row r="9" spans="1:5">
      <c r="A9" s="1" t="s">
        <v>79</v>
      </c>
      <c r="C9" s="4">
        <v>15991085</v>
      </c>
      <c r="D9" s="3"/>
      <c r="E9" s="4">
        <v>446072129</v>
      </c>
    </row>
    <row r="10" spans="1:5" ht="24.75" thickBot="1">
      <c r="A10" s="1" t="s">
        <v>58</v>
      </c>
      <c r="C10" s="5">
        <f>SUM(C8:C9)</f>
        <v>15991085</v>
      </c>
      <c r="D10" s="3"/>
      <c r="E10" s="5">
        <f>SUM(E8:E9)</f>
        <v>447861417</v>
      </c>
    </row>
    <row r="11" spans="1:5" ht="24.75" thickTop="1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6"/>
  <sheetViews>
    <sheetView rightToLeft="1" workbookViewId="0">
      <selection activeCell="M9" sqref="M9:M14"/>
    </sheetView>
  </sheetViews>
  <sheetFormatPr defaultRowHeight="24"/>
  <cols>
    <col min="1" max="1" width="31.425781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8.42578125" style="1" bestFit="1" customWidth="1"/>
    <col min="10" max="10" width="1" style="1" customWidth="1"/>
    <col min="11" max="11" width="17.140625" style="1" bestFit="1" customWidth="1"/>
    <col min="12" max="12" width="1" style="1" customWidth="1"/>
    <col min="13" max="13" width="8.5703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0.1406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8.425781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24.75">
      <c r="A6" s="15" t="s">
        <v>3</v>
      </c>
      <c r="C6" s="16" t="s">
        <v>83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4.75">
      <c r="A7" s="15" t="s">
        <v>3</v>
      </c>
      <c r="C7" s="15" t="s">
        <v>7</v>
      </c>
      <c r="E7" s="15" t="s">
        <v>8</v>
      </c>
      <c r="G7" s="15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.75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>
      <c r="A9" s="1" t="s">
        <v>15</v>
      </c>
      <c r="C9" s="4">
        <v>903300</v>
      </c>
      <c r="D9" s="3"/>
      <c r="E9" s="4">
        <v>1110147670874</v>
      </c>
      <c r="F9" s="3"/>
      <c r="G9" s="4">
        <v>1082604147829.13</v>
      </c>
      <c r="H9" s="3"/>
      <c r="I9" s="4">
        <v>72700</v>
      </c>
      <c r="J9" s="3"/>
      <c r="K9" s="4">
        <v>96120694000</v>
      </c>
      <c r="L9" s="3"/>
      <c r="M9" s="11">
        <v>-2600</v>
      </c>
      <c r="N9" s="3"/>
      <c r="O9" s="4">
        <v>3382667476</v>
      </c>
      <c r="P9" s="3"/>
      <c r="Q9" s="4">
        <v>973400</v>
      </c>
      <c r="R9" s="3"/>
      <c r="S9" s="4">
        <v>1325000</v>
      </c>
      <c r="T9" s="3"/>
      <c r="U9" s="4">
        <v>1203063724814</v>
      </c>
      <c r="V9" s="3"/>
      <c r="W9" s="4">
        <v>1288142806250</v>
      </c>
      <c r="X9" s="3"/>
      <c r="Y9" s="6">
        <v>0.32737843797321592</v>
      </c>
    </row>
    <row r="10" spans="1:25">
      <c r="A10" s="1" t="s">
        <v>16</v>
      </c>
      <c r="C10" s="4">
        <v>185700</v>
      </c>
      <c r="D10" s="3"/>
      <c r="E10" s="4">
        <v>239289670557</v>
      </c>
      <c r="F10" s="3"/>
      <c r="G10" s="4">
        <v>222765464662.5</v>
      </c>
      <c r="H10" s="3"/>
      <c r="I10" s="4">
        <v>149000</v>
      </c>
      <c r="J10" s="3"/>
      <c r="K10" s="4">
        <v>197271733730</v>
      </c>
      <c r="L10" s="3"/>
      <c r="M10" s="11">
        <v>-1900</v>
      </c>
      <c r="N10" s="3"/>
      <c r="O10" s="4">
        <v>2394553066</v>
      </c>
      <c r="P10" s="3"/>
      <c r="Q10" s="4">
        <v>332800</v>
      </c>
      <c r="R10" s="3"/>
      <c r="S10" s="4">
        <v>1319000</v>
      </c>
      <c r="T10" s="3"/>
      <c r="U10" s="4">
        <v>434114510544</v>
      </c>
      <c r="V10" s="3"/>
      <c r="W10" s="4">
        <v>438414496000</v>
      </c>
      <c r="X10" s="3"/>
      <c r="Y10" s="6">
        <v>0.11142200398038728</v>
      </c>
    </row>
    <row r="11" spans="1:25">
      <c r="A11" s="1" t="s">
        <v>17</v>
      </c>
      <c r="C11" s="4">
        <v>171700</v>
      </c>
      <c r="D11" s="3"/>
      <c r="E11" s="4">
        <v>163036700930</v>
      </c>
      <c r="F11" s="3"/>
      <c r="G11" s="4">
        <v>205610964625</v>
      </c>
      <c r="H11" s="3"/>
      <c r="I11" s="4">
        <v>56500</v>
      </c>
      <c r="J11" s="3"/>
      <c r="K11" s="4">
        <v>74666437854</v>
      </c>
      <c r="L11" s="3"/>
      <c r="M11" s="11">
        <v>-1700</v>
      </c>
      <c r="N11" s="3"/>
      <c r="O11" s="4">
        <v>2145185273</v>
      </c>
      <c r="P11" s="3"/>
      <c r="Q11" s="4">
        <v>226500</v>
      </c>
      <c r="R11" s="3"/>
      <c r="S11" s="4">
        <v>1323800</v>
      </c>
      <c r="T11" s="3"/>
      <c r="U11" s="4">
        <v>236084296515</v>
      </c>
      <c r="V11" s="3"/>
      <c r="W11" s="4">
        <v>299465899125</v>
      </c>
      <c r="X11" s="3"/>
      <c r="Y11" s="6">
        <v>7.6108547752709352E-2</v>
      </c>
    </row>
    <row r="12" spans="1:25">
      <c r="A12" s="1" t="s">
        <v>18</v>
      </c>
      <c r="C12" s="4">
        <v>129100</v>
      </c>
      <c r="D12" s="3"/>
      <c r="E12" s="4">
        <v>153411323782</v>
      </c>
      <c r="F12" s="3"/>
      <c r="G12" s="4">
        <v>155100272011</v>
      </c>
      <c r="H12" s="3"/>
      <c r="I12" s="4">
        <v>40400</v>
      </c>
      <c r="J12" s="3"/>
      <c r="K12" s="4">
        <v>53472020595</v>
      </c>
      <c r="L12" s="3"/>
      <c r="M12" s="11">
        <v>-600</v>
      </c>
      <c r="N12" s="3"/>
      <c r="O12" s="4">
        <v>741292226</v>
      </c>
      <c r="P12" s="3"/>
      <c r="Q12" s="4">
        <v>168900</v>
      </c>
      <c r="R12" s="3"/>
      <c r="S12" s="4">
        <v>1325000</v>
      </c>
      <c r="T12" s="3"/>
      <c r="U12" s="4">
        <v>206170236114</v>
      </c>
      <c r="V12" s="3"/>
      <c r="W12" s="4">
        <v>223512759375</v>
      </c>
      <c r="X12" s="3"/>
      <c r="Y12" s="6">
        <v>5.6805237490935044E-2</v>
      </c>
    </row>
    <row r="13" spans="1:25">
      <c r="A13" s="1" t="s">
        <v>19</v>
      </c>
      <c r="C13" s="4">
        <v>1037500</v>
      </c>
      <c r="D13" s="3"/>
      <c r="E13" s="4">
        <v>1257450000000</v>
      </c>
      <c r="F13" s="3"/>
      <c r="G13" s="4">
        <v>1243443750000</v>
      </c>
      <c r="H13" s="3"/>
      <c r="I13" s="4">
        <v>180100</v>
      </c>
      <c r="J13" s="3"/>
      <c r="K13" s="4">
        <v>238579618566</v>
      </c>
      <c r="L13" s="3"/>
      <c r="M13" s="11">
        <v>-20000</v>
      </c>
      <c r="N13" s="3"/>
      <c r="O13" s="4">
        <v>25342937394</v>
      </c>
      <c r="P13" s="3"/>
      <c r="Q13" s="4">
        <v>1197600</v>
      </c>
      <c r="R13" s="3"/>
      <c r="S13" s="4">
        <v>1325499</v>
      </c>
      <c r="T13" s="3"/>
      <c r="U13" s="4">
        <v>1471747598167</v>
      </c>
      <c r="V13" s="3"/>
      <c r="W13" s="4">
        <v>1585433330397</v>
      </c>
      <c r="X13" s="3"/>
      <c r="Y13" s="6">
        <v>0.40293411933654033</v>
      </c>
    </row>
    <row r="14" spans="1:25" ht="24.75" thickBot="1">
      <c r="C14" s="3"/>
      <c r="D14" s="3"/>
      <c r="E14" s="5">
        <f>SUM(E9:E13)</f>
        <v>2923335366143</v>
      </c>
      <c r="F14" s="3"/>
      <c r="G14" s="5">
        <f>SUM(G9:G13)</f>
        <v>2909524599127.6299</v>
      </c>
      <c r="H14" s="3"/>
      <c r="I14" s="3"/>
      <c r="J14" s="3"/>
      <c r="K14" s="5">
        <f>SUM(K9:K13)</f>
        <v>660110504745</v>
      </c>
      <c r="L14" s="3"/>
      <c r="M14" s="11"/>
      <c r="N14" s="3"/>
      <c r="O14" s="5">
        <f>SUM(O9:O13)</f>
        <v>34006635435</v>
      </c>
      <c r="P14" s="3"/>
      <c r="Q14" s="3"/>
      <c r="R14" s="3"/>
      <c r="S14" s="3"/>
      <c r="T14" s="3"/>
      <c r="U14" s="5">
        <f>SUM(U9:U13)</f>
        <v>3551180366154</v>
      </c>
      <c r="V14" s="3"/>
      <c r="W14" s="5">
        <f>SUM(W9:W13)</f>
        <v>3834969291147</v>
      </c>
      <c r="X14" s="3"/>
      <c r="Y14" s="7">
        <f>SUM(Y9:Y13)</f>
        <v>0.97464834653378785</v>
      </c>
    </row>
    <row r="15" spans="1:25" ht="24.75" thickTop="1">
      <c r="G15" s="2"/>
      <c r="W15" s="2"/>
    </row>
    <row r="16" spans="1:25">
      <c r="G16" s="2"/>
      <c r="W16" s="2"/>
      <c r="Y16" s="2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1"/>
  <sheetViews>
    <sheetView rightToLeft="1" topLeftCell="F1" workbookViewId="0">
      <selection activeCell="AK9" sqref="AK9"/>
    </sheetView>
  </sheetViews>
  <sheetFormatPr defaultRowHeight="24"/>
  <cols>
    <col min="1" max="1" width="31.425781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7.285156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2.85546875" style="1" bestFit="1" customWidth="1"/>
    <col min="28" max="28" width="1" style="1" customWidth="1"/>
    <col min="29" max="29" width="7.28515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6" spans="1:37" ht="24.75">
      <c r="A6" s="16" t="s">
        <v>21</v>
      </c>
      <c r="B6" s="16" t="s">
        <v>21</v>
      </c>
      <c r="C6" s="16" t="s">
        <v>21</v>
      </c>
      <c r="D6" s="16" t="s">
        <v>21</v>
      </c>
      <c r="E6" s="16" t="s">
        <v>21</v>
      </c>
      <c r="F6" s="16" t="s">
        <v>21</v>
      </c>
      <c r="G6" s="16" t="s">
        <v>21</v>
      </c>
      <c r="H6" s="16" t="s">
        <v>21</v>
      </c>
      <c r="I6" s="16" t="s">
        <v>21</v>
      </c>
      <c r="J6" s="16" t="s">
        <v>21</v>
      </c>
      <c r="K6" s="16" t="s">
        <v>21</v>
      </c>
      <c r="L6" s="16" t="s">
        <v>21</v>
      </c>
      <c r="M6" s="16" t="s">
        <v>21</v>
      </c>
      <c r="O6" s="16" t="s">
        <v>83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7" ht="24.75">
      <c r="A7" s="15" t="s">
        <v>22</v>
      </c>
      <c r="C7" s="15" t="s">
        <v>23</v>
      </c>
      <c r="E7" s="15" t="s">
        <v>24</v>
      </c>
      <c r="G7" s="15" t="s">
        <v>25</v>
      </c>
      <c r="I7" s="15" t="s">
        <v>26</v>
      </c>
      <c r="K7" s="15" t="s">
        <v>27</v>
      </c>
      <c r="M7" s="15" t="s">
        <v>20</v>
      </c>
      <c r="O7" s="15" t="s">
        <v>7</v>
      </c>
      <c r="Q7" s="15" t="s">
        <v>8</v>
      </c>
      <c r="S7" s="15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5" t="s">
        <v>7</v>
      </c>
      <c r="AE7" s="15" t="s">
        <v>28</v>
      </c>
      <c r="AG7" s="15" t="s">
        <v>8</v>
      </c>
      <c r="AI7" s="15" t="s">
        <v>9</v>
      </c>
      <c r="AK7" s="15" t="s">
        <v>13</v>
      </c>
    </row>
    <row r="8" spans="1:37" ht="24.75">
      <c r="A8" s="16" t="s">
        <v>22</v>
      </c>
      <c r="C8" s="16" t="s">
        <v>23</v>
      </c>
      <c r="E8" s="16" t="s">
        <v>24</v>
      </c>
      <c r="G8" s="16" t="s">
        <v>25</v>
      </c>
      <c r="I8" s="16" t="s">
        <v>26</v>
      </c>
      <c r="K8" s="16" t="s">
        <v>27</v>
      </c>
      <c r="M8" s="16" t="s">
        <v>20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6" t="s">
        <v>7</v>
      </c>
      <c r="AE8" s="16" t="s">
        <v>28</v>
      </c>
      <c r="AG8" s="16" t="s">
        <v>8</v>
      </c>
      <c r="AI8" s="16" t="s">
        <v>9</v>
      </c>
      <c r="AK8" s="16" t="s">
        <v>13</v>
      </c>
    </row>
    <row r="9" spans="1:37">
      <c r="A9" s="1" t="s">
        <v>29</v>
      </c>
      <c r="C9" s="3" t="s">
        <v>30</v>
      </c>
      <c r="D9" s="3"/>
      <c r="E9" s="3" t="s">
        <v>30</v>
      </c>
      <c r="F9" s="3"/>
      <c r="G9" s="3" t="s">
        <v>31</v>
      </c>
      <c r="H9" s="3"/>
      <c r="I9" s="3" t="s">
        <v>32</v>
      </c>
      <c r="J9" s="3"/>
      <c r="K9" s="4">
        <v>16</v>
      </c>
      <c r="L9" s="3"/>
      <c r="M9" s="4">
        <v>16</v>
      </c>
      <c r="N9" s="3"/>
      <c r="O9" s="4">
        <v>18500</v>
      </c>
      <c r="P9" s="3"/>
      <c r="Q9" s="4">
        <v>17135873507</v>
      </c>
      <c r="R9" s="3"/>
      <c r="S9" s="4">
        <v>18380857866</v>
      </c>
      <c r="T9" s="3"/>
      <c r="U9" s="4">
        <v>0</v>
      </c>
      <c r="V9" s="3"/>
      <c r="W9" s="4">
        <v>0</v>
      </c>
      <c r="X9" s="3"/>
      <c r="Y9" s="4">
        <v>0</v>
      </c>
      <c r="Z9" s="3"/>
      <c r="AA9" s="4">
        <v>0</v>
      </c>
      <c r="AB9" s="3"/>
      <c r="AC9" s="4">
        <v>18500</v>
      </c>
      <c r="AD9" s="3"/>
      <c r="AE9" s="4">
        <v>995000</v>
      </c>
      <c r="AF9" s="3"/>
      <c r="AG9" s="4">
        <v>17135873507</v>
      </c>
      <c r="AH9" s="3"/>
      <c r="AI9" s="4">
        <v>18404163641</v>
      </c>
      <c r="AJ9" s="3"/>
      <c r="AK9" s="6">
        <v>4.6773745238186662E-3</v>
      </c>
    </row>
    <row r="10" spans="1:37" ht="24.75" thickBot="1">
      <c r="Q10" s="5">
        <f>SUM(Q9)</f>
        <v>17135873507</v>
      </c>
      <c r="R10" s="3"/>
      <c r="S10" s="5">
        <f>SUM(S9)</f>
        <v>18380857866</v>
      </c>
      <c r="T10" s="3"/>
      <c r="U10" s="3"/>
      <c r="V10" s="3"/>
      <c r="W10" s="5">
        <f>SUM(W9)</f>
        <v>0</v>
      </c>
      <c r="X10" s="3"/>
      <c r="Y10" s="3"/>
      <c r="Z10" s="3"/>
      <c r="AA10" s="5">
        <f>SUM(AA9)</f>
        <v>0</v>
      </c>
      <c r="AB10" s="3"/>
      <c r="AC10" s="3"/>
      <c r="AD10" s="3"/>
      <c r="AE10" s="3"/>
      <c r="AF10" s="3"/>
      <c r="AG10" s="5">
        <f>SUM(AG9)</f>
        <v>17135873507</v>
      </c>
      <c r="AH10" s="3"/>
      <c r="AI10" s="5">
        <f>SUM(AI9)</f>
        <v>18404163641</v>
      </c>
      <c r="AK10" s="8">
        <f>SUM(AK9)</f>
        <v>4.6773745238186662E-3</v>
      </c>
    </row>
    <row r="11" spans="1:37" ht="24.75" thickTop="1"/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11"/>
  <sheetViews>
    <sheetView rightToLeft="1" workbookViewId="0">
      <selection activeCell="S8" sqref="S8:S9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2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2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2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22" ht="24.75">
      <c r="A6" s="15" t="s">
        <v>34</v>
      </c>
      <c r="C6" s="16" t="s">
        <v>35</v>
      </c>
      <c r="D6" s="16" t="s">
        <v>35</v>
      </c>
      <c r="E6" s="16" t="s">
        <v>35</v>
      </c>
      <c r="F6" s="16" t="s">
        <v>35</v>
      </c>
      <c r="G6" s="16" t="s">
        <v>35</v>
      </c>
      <c r="H6" s="16" t="s">
        <v>35</v>
      </c>
      <c r="I6" s="16" t="s">
        <v>35</v>
      </c>
      <c r="K6" s="16" t="s">
        <v>83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22" ht="24.75">
      <c r="A7" s="16" t="s">
        <v>34</v>
      </c>
      <c r="C7" s="16" t="s">
        <v>36</v>
      </c>
      <c r="E7" s="16" t="s">
        <v>37</v>
      </c>
      <c r="G7" s="16" t="s">
        <v>38</v>
      </c>
      <c r="I7" s="16" t="s">
        <v>27</v>
      </c>
      <c r="K7" s="16" t="s">
        <v>39</v>
      </c>
      <c r="M7" s="16" t="s">
        <v>40</v>
      </c>
      <c r="O7" s="16" t="s">
        <v>41</v>
      </c>
      <c r="Q7" s="16" t="s">
        <v>39</v>
      </c>
      <c r="S7" s="16" t="s">
        <v>33</v>
      </c>
    </row>
    <row r="8" spans="1:22">
      <c r="A8" s="1" t="s">
        <v>42</v>
      </c>
      <c r="C8" s="3" t="s">
        <v>43</v>
      </c>
      <c r="D8" s="3"/>
      <c r="E8" s="3" t="s">
        <v>44</v>
      </c>
      <c r="F8" s="3"/>
      <c r="G8" s="3" t="s">
        <v>45</v>
      </c>
      <c r="H8" s="3"/>
      <c r="I8" s="4">
        <v>8</v>
      </c>
      <c r="J8" s="3"/>
      <c r="K8" s="4">
        <v>83489545119</v>
      </c>
      <c r="L8" s="3"/>
      <c r="M8" s="4">
        <v>25770875276</v>
      </c>
      <c r="N8" s="3"/>
      <c r="O8" s="4">
        <v>109256675000</v>
      </c>
      <c r="P8" s="3"/>
      <c r="Q8" s="4">
        <v>3745395</v>
      </c>
      <c r="R8" s="3"/>
      <c r="S8" s="6">
        <v>9.5188325296187872E-7</v>
      </c>
      <c r="T8" s="3"/>
      <c r="U8" s="3"/>
      <c r="V8" s="3"/>
    </row>
    <row r="9" spans="1:22">
      <c r="A9" s="1" t="s">
        <v>46</v>
      </c>
      <c r="C9" s="3" t="s">
        <v>47</v>
      </c>
      <c r="D9" s="3"/>
      <c r="E9" s="3" t="s">
        <v>44</v>
      </c>
      <c r="F9" s="3"/>
      <c r="G9" s="3" t="s">
        <v>48</v>
      </c>
      <c r="H9" s="3"/>
      <c r="I9" s="4">
        <v>10</v>
      </c>
      <c r="J9" s="3"/>
      <c r="K9" s="4">
        <v>6473014</v>
      </c>
      <c r="L9" s="3"/>
      <c r="M9" s="4">
        <v>687004352527</v>
      </c>
      <c r="N9" s="3"/>
      <c r="O9" s="4">
        <v>606236652486</v>
      </c>
      <c r="P9" s="3"/>
      <c r="Q9" s="4">
        <v>80774173055</v>
      </c>
      <c r="R9" s="3"/>
      <c r="S9" s="6">
        <v>2.0528564437902849E-2</v>
      </c>
      <c r="T9" s="3"/>
      <c r="U9" s="3"/>
      <c r="V9" s="3"/>
    </row>
    <row r="10" spans="1:22" ht="24.75" thickBot="1">
      <c r="C10" s="3"/>
      <c r="D10" s="3"/>
      <c r="E10" s="3"/>
      <c r="F10" s="3"/>
      <c r="G10" s="3"/>
      <c r="H10" s="3"/>
      <c r="I10" s="3"/>
      <c r="J10" s="3"/>
      <c r="K10" s="5">
        <f>SUM(K8:K9)</f>
        <v>83496018133</v>
      </c>
      <c r="L10" s="3"/>
      <c r="M10" s="5">
        <f>SUM(M8:M9)</f>
        <v>712775227803</v>
      </c>
      <c r="N10" s="3"/>
      <c r="O10" s="5">
        <f>SUM(O8:O9)</f>
        <v>715493327486</v>
      </c>
      <c r="P10" s="3"/>
      <c r="Q10" s="5">
        <f>SUM(Q8:Q9)</f>
        <v>80777918450</v>
      </c>
      <c r="R10" s="3"/>
      <c r="S10" s="8">
        <f>SUM(S8:S9)</f>
        <v>2.0529516321155811E-2</v>
      </c>
      <c r="T10" s="3"/>
      <c r="U10" s="3"/>
      <c r="V10" s="3"/>
    </row>
    <row r="11" spans="1:22" ht="24.75" thickTop="1"/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2"/>
  <sheetViews>
    <sheetView rightToLeft="1" workbookViewId="0">
      <selection activeCell="G8" sqref="G8"/>
    </sheetView>
  </sheetViews>
  <sheetFormatPr defaultRowHeight="24"/>
  <cols>
    <col min="1" max="1" width="25" style="1" bestFit="1" customWidth="1"/>
    <col min="2" max="2" width="1" style="1" customWidth="1"/>
    <col min="3" max="3" width="16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6.5703125" style="1" bestFit="1" customWidth="1"/>
    <col min="11" max="16384" width="9.140625" style="1"/>
  </cols>
  <sheetData>
    <row r="2" spans="1:10" ht="24.75">
      <c r="A2" s="17" t="s">
        <v>0</v>
      </c>
      <c r="B2" s="17"/>
      <c r="C2" s="17"/>
      <c r="D2" s="17"/>
      <c r="E2" s="17"/>
      <c r="F2" s="17"/>
      <c r="G2" s="17"/>
    </row>
    <row r="3" spans="1:10" ht="24.75">
      <c r="A3" s="17" t="s">
        <v>49</v>
      </c>
      <c r="B3" s="17"/>
      <c r="C3" s="17"/>
      <c r="D3" s="17"/>
      <c r="E3" s="17"/>
      <c r="F3" s="17"/>
      <c r="G3" s="17"/>
    </row>
    <row r="4" spans="1:10" ht="24.75">
      <c r="A4" s="17" t="s">
        <v>2</v>
      </c>
      <c r="B4" s="17"/>
      <c r="C4" s="17"/>
      <c r="D4" s="17"/>
      <c r="E4" s="17"/>
      <c r="F4" s="17"/>
      <c r="G4" s="17"/>
    </row>
    <row r="6" spans="1:10" ht="24.75">
      <c r="A6" s="16" t="s">
        <v>53</v>
      </c>
      <c r="C6" s="16" t="s">
        <v>39</v>
      </c>
      <c r="E6" s="16" t="s">
        <v>71</v>
      </c>
      <c r="G6" s="16" t="s">
        <v>13</v>
      </c>
    </row>
    <row r="7" spans="1:10">
      <c r="A7" s="1" t="s">
        <v>80</v>
      </c>
      <c r="C7" s="4">
        <f>'سرمایه‌گذاری در سهام'!I17</f>
        <v>299340822709</v>
      </c>
      <c r="D7" s="3"/>
      <c r="E7" s="6">
        <f>C7/$C$11</f>
        <v>0.99903007863125937</v>
      </c>
      <c r="F7" s="3"/>
      <c r="G7" s="6">
        <v>7.6076759878338049E-2</v>
      </c>
      <c r="J7" s="2"/>
    </row>
    <row r="8" spans="1:10">
      <c r="A8" s="1" t="s">
        <v>81</v>
      </c>
      <c r="C8" s="4">
        <f>'سرمایه‌گذاری در اوراق بهادار'!I10</f>
        <v>274590050</v>
      </c>
      <c r="D8" s="3"/>
      <c r="E8" s="6">
        <f t="shared" ref="E8:E10" si="0">C8/$C$11</f>
        <v>9.1642602155049665E-4</v>
      </c>
      <c r="F8" s="3"/>
      <c r="G8" s="6">
        <v>6.9786409717790767E-5</v>
      </c>
      <c r="J8" s="2"/>
    </row>
    <row r="9" spans="1:10">
      <c r="A9" s="1" t="s">
        <v>82</v>
      </c>
      <c r="C9" s="4">
        <f>'درآمد سپرده بانکی'!E10</f>
        <v>37803</v>
      </c>
      <c r="D9" s="3"/>
      <c r="E9" s="6">
        <f t="shared" si="0"/>
        <v>1.2616499721192892E-7</v>
      </c>
      <c r="F9" s="3"/>
      <c r="G9" s="6">
        <v>9.6075427589661181E-9</v>
      </c>
      <c r="J9" s="2"/>
    </row>
    <row r="10" spans="1:10">
      <c r="A10" s="1" t="s">
        <v>87</v>
      </c>
      <c r="C10" s="4">
        <f>'سایر درآمدها'!C10</f>
        <v>15991085</v>
      </c>
      <c r="D10" s="3"/>
      <c r="E10" s="6">
        <f t="shared" si="0"/>
        <v>5.3369182192966656E-5</v>
      </c>
      <c r="F10" s="3"/>
      <c r="G10" s="6">
        <v>4.0640963124556706E-6</v>
      </c>
    </row>
    <row r="11" spans="1:10" ht="24.75" thickBot="1">
      <c r="C11" s="5">
        <f>SUM(C7:C10)</f>
        <v>299631441647</v>
      </c>
      <c r="D11" s="3"/>
      <c r="E11" s="8">
        <f>SUM(E7:E10)</f>
        <v>1</v>
      </c>
      <c r="F11" s="6"/>
      <c r="G11" s="8">
        <f>SUM(G7:G10)</f>
        <v>7.6150619991911056E-2</v>
      </c>
    </row>
    <row r="12" spans="1:10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2"/>
  <sheetViews>
    <sheetView rightToLeft="1" workbookViewId="0">
      <selection activeCell="I8" sqref="I8"/>
    </sheetView>
  </sheetViews>
  <sheetFormatPr defaultRowHeight="24"/>
  <cols>
    <col min="1" max="1" width="31.425781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49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6" t="s">
        <v>50</v>
      </c>
      <c r="B6" s="16" t="s">
        <v>50</v>
      </c>
      <c r="C6" s="16" t="s">
        <v>50</v>
      </c>
      <c r="D6" s="16" t="s">
        <v>50</v>
      </c>
      <c r="E6" s="16" t="s">
        <v>50</v>
      </c>
      <c r="F6" s="16" t="s">
        <v>50</v>
      </c>
      <c r="G6" s="16" t="s">
        <v>50</v>
      </c>
      <c r="I6" s="16" t="s">
        <v>51</v>
      </c>
      <c r="J6" s="16" t="s">
        <v>51</v>
      </c>
      <c r="K6" s="16" t="s">
        <v>51</v>
      </c>
      <c r="L6" s="16" t="s">
        <v>51</v>
      </c>
      <c r="M6" s="16" t="s">
        <v>51</v>
      </c>
      <c r="O6" s="16" t="s">
        <v>52</v>
      </c>
      <c r="P6" s="16" t="s">
        <v>52</v>
      </c>
      <c r="Q6" s="16" t="s">
        <v>52</v>
      </c>
      <c r="R6" s="16" t="s">
        <v>52</v>
      </c>
      <c r="S6" s="16" t="s">
        <v>52</v>
      </c>
    </row>
    <row r="7" spans="1:19" ht="24.75">
      <c r="A7" s="16" t="s">
        <v>53</v>
      </c>
      <c r="C7" s="16" t="s">
        <v>54</v>
      </c>
      <c r="E7" s="16" t="s">
        <v>26</v>
      </c>
      <c r="G7" s="16" t="s">
        <v>27</v>
      </c>
      <c r="I7" s="16" t="s">
        <v>55</v>
      </c>
      <c r="K7" s="16" t="s">
        <v>56</v>
      </c>
      <c r="M7" s="16" t="s">
        <v>57</v>
      </c>
      <c r="O7" s="16" t="s">
        <v>55</v>
      </c>
      <c r="Q7" s="16" t="s">
        <v>56</v>
      </c>
      <c r="S7" s="16" t="s">
        <v>57</v>
      </c>
    </row>
    <row r="8" spans="1:19">
      <c r="A8" s="1" t="s">
        <v>29</v>
      </c>
      <c r="C8" s="3" t="s">
        <v>84</v>
      </c>
      <c r="D8" s="3"/>
      <c r="E8" s="3" t="s">
        <v>32</v>
      </c>
      <c r="F8" s="3"/>
      <c r="G8" s="4">
        <v>16</v>
      </c>
      <c r="H8" s="3"/>
      <c r="I8" s="4">
        <v>251284274</v>
      </c>
      <c r="J8" s="3"/>
      <c r="K8" s="4">
        <v>0</v>
      </c>
      <c r="L8" s="3"/>
      <c r="M8" s="4">
        <v>251284274</v>
      </c>
      <c r="N8" s="3"/>
      <c r="O8" s="4">
        <v>1941572394</v>
      </c>
      <c r="P8" s="3"/>
      <c r="Q8" s="4">
        <v>0</v>
      </c>
      <c r="R8" s="3"/>
      <c r="S8" s="4">
        <v>1941572394</v>
      </c>
    </row>
    <row r="9" spans="1:19">
      <c r="A9" s="1" t="s">
        <v>42</v>
      </c>
      <c r="C9" s="4" t="s">
        <v>84</v>
      </c>
      <c r="D9" s="3"/>
      <c r="E9" s="3" t="s">
        <v>84</v>
      </c>
      <c r="F9" s="3"/>
      <c r="G9" s="4">
        <v>8</v>
      </c>
      <c r="H9" s="3"/>
      <c r="I9" s="4">
        <v>25276</v>
      </c>
      <c r="J9" s="3"/>
      <c r="K9" s="4">
        <v>0</v>
      </c>
      <c r="L9" s="3"/>
      <c r="M9" s="4">
        <v>25276</v>
      </c>
      <c r="N9" s="3"/>
      <c r="O9" s="4">
        <v>1347181658</v>
      </c>
      <c r="P9" s="3"/>
      <c r="Q9" s="4">
        <v>0</v>
      </c>
      <c r="R9" s="3"/>
      <c r="S9" s="4">
        <v>1347181658</v>
      </c>
    </row>
    <row r="10" spans="1:19">
      <c r="A10" s="1" t="s">
        <v>46</v>
      </c>
      <c r="C10" s="4" t="s">
        <v>84</v>
      </c>
      <c r="D10" s="3"/>
      <c r="E10" s="3" t="s">
        <v>84</v>
      </c>
      <c r="F10" s="3"/>
      <c r="G10" s="4">
        <v>10</v>
      </c>
      <c r="H10" s="3"/>
      <c r="I10" s="4">
        <v>12527</v>
      </c>
      <c r="J10" s="3"/>
      <c r="K10" s="4">
        <v>0</v>
      </c>
      <c r="L10" s="3"/>
      <c r="M10" s="4">
        <v>12527</v>
      </c>
      <c r="N10" s="3"/>
      <c r="O10" s="4">
        <v>276606466</v>
      </c>
      <c r="P10" s="3"/>
      <c r="Q10" s="4">
        <v>0</v>
      </c>
      <c r="R10" s="3"/>
      <c r="S10" s="4">
        <v>276606466</v>
      </c>
    </row>
    <row r="11" spans="1:19" ht="24.75" thickBot="1">
      <c r="I11" s="5">
        <f>SUM(I8:I10)</f>
        <v>251322077</v>
      </c>
      <c r="J11" s="3"/>
      <c r="K11" s="5">
        <f>SUM(K8:K10)</f>
        <v>0</v>
      </c>
      <c r="L11" s="3"/>
      <c r="M11" s="5">
        <f>SUM(M8:M10)</f>
        <v>251322077</v>
      </c>
      <c r="N11" s="3"/>
      <c r="O11" s="5">
        <f>SUM(O8:O10)</f>
        <v>3565360518</v>
      </c>
      <c r="P11" s="3"/>
      <c r="Q11" s="5">
        <f>SUM(Q8:Q10)</f>
        <v>0</v>
      </c>
      <c r="R11" s="3"/>
      <c r="S11" s="5">
        <f>SUM(S8:S10)</f>
        <v>3565360518</v>
      </c>
    </row>
    <row r="12" spans="1:19" ht="24.7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9"/>
  <sheetViews>
    <sheetView rightToLeft="1" workbookViewId="0">
      <selection activeCell="Q15" sqref="E15:Q20"/>
    </sheetView>
  </sheetViews>
  <sheetFormatPr defaultRowHeight="24"/>
  <cols>
    <col min="1" max="1" width="31.425781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8.425781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0.1406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49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5" t="s">
        <v>3</v>
      </c>
      <c r="C6" s="16" t="s">
        <v>51</v>
      </c>
      <c r="D6" s="16" t="s">
        <v>51</v>
      </c>
      <c r="E6" s="16" t="s">
        <v>51</v>
      </c>
      <c r="F6" s="16" t="s">
        <v>51</v>
      </c>
      <c r="G6" s="16" t="s">
        <v>51</v>
      </c>
      <c r="H6" s="16" t="s">
        <v>51</v>
      </c>
      <c r="I6" s="16" t="s">
        <v>51</v>
      </c>
      <c r="K6" s="16" t="s">
        <v>52</v>
      </c>
      <c r="L6" s="16" t="s">
        <v>52</v>
      </c>
      <c r="M6" s="16" t="s">
        <v>52</v>
      </c>
      <c r="N6" s="16" t="s">
        <v>52</v>
      </c>
      <c r="O6" s="16" t="s">
        <v>52</v>
      </c>
      <c r="P6" s="16" t="s">
        <v>52</v>
      </c>
      <c r="Q6" s="16" t="s">
        <v>52</v>
      </c>
    </row>
    <row r="7" spans="1:17" ht="24.75">
      <c r="A7" s="16" t="s">
        <v>3</v>
      </c>
      <c r="C7" s="16" t="s">
        <v>7</v>
      </c>
      <c r="E7" s="16" t="s">
        <v>59</v>
      </c>
      <c r="G7" s="16" t="s">
        <v>60</v>
      </c>
      <c r="I7" s="16" t="s">
        <v>61</v>
      </c>
      <c r="K7" s="16" t="s">
        <v>7</v>
      </c>
      <c r="M7" s="16" t="s">
        <v>59</v>
      </c>
      <c r="O7" s="16" t="s">
        <v>60</v>
      </c>
      <c r="Q7" s="16" t="s">
        <v>61</v>
      </c>
    </row>
    <row r="8" spans="1:17">
      <c r="A8" s="1" t="s">
        <v>17</v>
      </c>
      <c r="C8" s="4">
        <v>226500</v>
      </c>
      <c r="D8" s="3"/>
      <c r="E8" s="4">
        <v>299465899125</v>
      </c>
      <c r="F8" s="3"/>
      <c r="G8" s="4">
        <v>278208147003</v>
      </c>
      <c r="H8" s="3"/>
      <c r="I8" s="4">
        <f>E8-G8</f>
        <v>21257752122</v>
      </c>
      <c r="J8" s="3"/>
      <c r="K8" s="4">
        <v>226500</v>
      </c>
      <c r="L8" s="3"/>
      <c r="M8" s="4">
        <v>299465899125</v>
      </c>
      <c r="N8" s="3"/>
      <c r="O8" s="4">
        <v>281549536006</v>
      </c>
      <c r="P8" s="3"/>
      <c r="Q8" s="4">
        <f>M8-O8</f>
        <v>17916363119</v>
      </c>
    </row>
    <row r="9" spans="1:17">
      <c r="A9" s="1" t="s">
        <v>16</v>
      </c>
      <c r="C9" s="4">
        <v>332800</v>
      </c>
      <c r="D9" s="3"/>
      <c r="E9" s="4">
        <v>438414496000</v>
      </c>
      <c r="F9" s="3"/>
      <c r="G9" s="4">
        <v>417590304649</v>
      </c>
      <c r="H9" s="3"/>
      <c r="I9" s="4">
        <f t="shared" ref="I9:I12" si="0">E9-G9</f>
        <v>20824191351</v>
      </c>
      <c r="J9" s="3"/>
      <c r="K9" s="4">
        <v>332800</v>
      </c>
      <c r="L9" s="3"/>
      <c r="M9" s="4">
        <v>438414496000</v>
      </c>
      <c r="N9" s="3"/>
      <c r="O9" s="4">
        <v>434114510544</v>
      </c>
      <c r="P9" s="3"/>
      <c r="Q9" s="4">
        <f t="shared" ref="Q9:Q13" si="1">M9-O9</f>
        <v>4299985456</v>
      </c>
    </row>
    <row r="10" spans="1:17">
      <c r="A10" s="1" t="s">
        <v>18</v>
      </c>
      <c r="C10" s="4">
        <v>168900</v>
      </c>
      <c r="D10" s="3"/>
      <c r="E10" s="4">
        <v>223512759375</v>
      </c>
      <c r="F10" s="3"/>
      <c r="G10" s="4">
        <v>207859184344</v>
      </c>
      <c r="H10" s="3"/>
      <c r="I10" s="4">
        <f t="shared" si="0"/>
        <v>15653575031</v>
      </c>
      <c r="J10" s="3"/>
      <c r="K10" s="4">
        <v>168900</v>
      </c>
      <c r="L10" s="3"/>
      <c r="M10" s="4">
        <v>223512759375</v>
      </c>
      <c r="N10" s="3"/>
      <c r="O10" s="4">
        <v>206170236114</v>
      </c>
      <c r="P10" s="3"/>
      <c r="Q10" s="4">
        <f t="shared" si="1"/>
        <v>17342523261</v>
      </c>
    </row>
    <row r="11" spans="1:17">
      <c r="A11" s="1" t="s">
        <v>19</v>
      </c>
      <c r="C11" s="4">
        <v>1197600</v>
      </c>
      <c r="D11" s="3"/>
      <c r="E11" s="4">
        <v>1585433330397</v>
      </c>
      <c r="F11" s="3"/>
      <c r="G11" s="4">
        <v>1457741348167</v>
      </c>
      <c r="H11" s="3"/>
      <c r="I11" s="4">
        <f t="shared" si="0"/>
        <v>127691982230</v>
      </c>
      <c r="J11" s="3"/>
      <c r="K11" s="4">
        <v>1197600</v>
      </c>
      <c r="L11" s="3"/>
      <c r="M11" s="4">
        <v>1585433330397</v>
      </c>
      <c r="N11" s="3"/>
      <c r="O11" s="4">
        <v>1471747598167</v>
      </c>
      <c r="P11" s="3"/>
      <c r="Q11" s="4">
        <f t="shared" si="1"/>
        <v>113685732230</v>
      </c>
    </row>
    <row r="12" spans="1:17">
      <c r="A12" s="1" t="s">
        <v>15</v>
      </c>
      <c r="C12" s="4">
        <v>973400</v>
      </c>
      <c r="D12" s="3"/>
      <c r="E12" s="4">
        <v>1288142806250</v>
      </c>
      <c r="F12" s="3"/>
      <c r="G12" s="4">
        <v>1175520201769</v>
      </c>
      <c r="H12" s="3"/>
      <c r="I12" s="4">
        <f t="shared" si="0"/>
        <v>112622604481</v>
      </c>
      <c r="J12" s="3"/>
      <c r="K12" s="4">
        <v>973400</v>
      </c>
      <c r="L12" s="3"/>
      <c r="M12" s="4">
        <v>1288142806250</v>
      </c>
      <c r="N12" s="3"/>
      <c r="O12" s="4">
        <v>1203063724814</v>
      </c>
      <c r="P12" s="3"/>
      <c r="Q12" s="4">
        <f t="shared" si="1"/>
        <v>85079081436</v>
      </c>
    </row>
    <row r="13" spans="1:17">
      <c r="A13" s="1" t="s">
        <v>29</v>
      </c>
      <c r="C13" s="4">
        <v>18500</v>
      </c>
      <c r="D13" s="3"/>
      <c r="E13" s="4">
        <v>18404163641</v>
      </c>
      <c r="F13" s="3"/>
      <c r="G13" s="4">
        <v>18380857865</v>
      </c>
      <c r="H13" s="3"/>
      <c r="I13" s="4">
        <f>E13-G13</f>
        <v>23305776</v>
      </c>
      <c r="J13" s="3"/>
      <c r="K13" s="4">
        <v>18500</v>
      </c>
      <c r="L13" s="3"/>
      <c r="M13" s="4">
        <v>18404163641</v>
      </c>
      <c r="N13" s="3"/>
      <c r="O13" s="4">
        <v>17756799496</v>
      </c>
      <c r="P13" s="3"/>
      <c r="Q13" s="4">
        <f t="shared" si="1"/>
        <v>647364145</v>
      </c>
    </row>
    <row r="14" spans="1:17" ht="24.75" thickBot="1">
      <c r="E14" s="9">
        <f>SUM(E8:E13)</f>
        <v>3853373454788</v>
      </c>
      <c r="G14" s="9">
        <f>SUM(G8:G13)</f>
        <v>3555300043797</v>
      </c>
      <c r="I14" s="9">
        <f>SUM(I8:I13)</f>
        <v>298073410991</v>
      </c>
      <c r="M14" s="9">
        <f>SUM(M8:M13)</f>
        <v>3853373454788</v>
      </c>
      <c r="O14" s="9">
        <f>SUM(O8:O13)</f>
        <v>3614402405141</v>
      </c>
      <c r="Q14" s="9">
        <f>SUM(Q8:Q13)</f>
        <v>238971049647</v>
      </c>
    </row>
    <row r="15" spans="1:17" ht="24.75" thickTop="1"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>
      <c r="Q16" s="2"/>
    </row>
    <row r="19" spans="7:17"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2"/>
  <sheetViews>
    <sheetView rightToLeft="1" topLeftCell="A7" workbookViewId="0">
      <selection activeCell="Q19" sqref="A19:Q23"/>
    </sheetView>
  </sheetViews>
  <sheetFormatPr defaultRowHeight="24"/>
  <cols>
    <col min="1" max="1" width="39.5703125" style="1" bestFit="1" customWidth="1"/>
    <col min="2" max="2" width="1" style="1" customWidth="1"/>
    <col min="3" max="3" width="8" style="1" bestFit="1" customWidth="1"/>
    <col min="4" max="4" width="1" style="1" customWidth="1"/>
    <col min="5" max="5" width="16.1406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49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5" t="s">
        <v>3</v>
      </c>
      <c r="C6" s="16" t="s">
        <v>51</v>
      </c>
      <c r="D6" s="16" t="s">
        <v>51</v>
      </c>
      <c r="E6" s="16" t="s">
        <v>51</v>
      </c>
      <c r="F6" s="16" t="s">
        <v>51</v>
      </c>
      <c r="G6" s="16" t="s">
        <v>51</v>
      </c>
      <c r="H6" s="16" t="s">
        <v>51</v>
      </c>
      <c r="I6" s="16" t="s">
        <v>51</v>
      </c>
      <c r="K6" s="16" t="s">
        <v>52</v>
      </c>
      <c r="L6" s="16" t="s">
        <v>52</v>
      </c>
      <c r="M6" s="16" t="s">
        <v>52</v>
      </c>
      <c r="N6" s="16" t="s">
        <v>52</v>
      </c>
      <c r="O6" s="16" t="s">
        <v>52</v>
      </c>
      <c r="P6" s="16" t="s">
        <v>52</v>
      </c>
      <c r="Q6" s="16" t="s">
        <v>52</v>
      </c>
    </row>
    <row r="7" spans="1:17" ht="24.75">
      <c r="A7" s="16" t="s">
        <v>3</v>
      </c>
      <c r="C7" s="16" t="s">
        <v>7</v>
      </c>
      <c r="E7" s="16" t="s">
        <v>59</v>
      </c>
      <c r="G7" s="16" t="s">
        <v>60</v>
      </c>
      <c r="H7" s="10"/>
      <c r="I7" s="16" t="s">
        <v>62</v>
      </c>
      <c r="K7" s="16" t="s">
        <v>7</v>
      </c>
      <c r="M7" s="16" t="s">
        <v>59</v>
      </c>
      <c r="O7" s="16" t="s">
        <v>60</v>
      </c>
      <c r="Q7" s="16" t="s">
        <v>62</v>
      </c>
    </row>
    <row r="8" spans="1:17">
      <c r="A8" s="1" t="s">
        <v>16</v>
      </c>
      <c r="C8" s="11">
        <v>1900</v>
      </c>
      <c r="D8" s="11"/>
      <c r="E8" s="11">
        <v>2394553066</v>
      </c>
      <c r="F8" s="11"/>
      <c r="G8" s="11">
        <v>2446893743</v>
      </c>
      <c r="H8" s="11"/>
      <c r="I8" s="11">
        <f>E8-G8</f>
        <v>-52340677</v>
      </c>
      <c r="J8" s="11"/>
      <c r="K8" s="11">
        <v>11900</v>
      </c>
      <c r="L8" s="11"/>
      <c r="M8" s="11">
        <v>14128055053</v>
      </c>
      <c r="N8" s="11"/>
      <c r="O8" s="11">
        <v>15281706462</v>
      </c>
      <c r="P8" s="11"/>
      <c r="Q8" s="11">
        <f>M8-O8</f>
        <v>-1153651409</v>
      </c>
    </row>
    <row r="9" spans="1:17">
      <c r="A9" s="1" t="s">
        <v>19</v>
      </c>
      <c r="C9" s="11">
        <v>20000</v>
      </c>
      <c r="D9" s="11"/>
      <c r="E9" s="11">
        <v>25342937394</v>
      </c>
      <c r="F9" s="11"/>
      <c r="G9" s="11">
        <v>24282020399</v>
      </c>
      <c r="H9" s="11"/>
      <c r="I9" s="11">
        <f t="shared" ref="I9:I17" si="0">E9-G9</f>
        <v>1060916995</v>
      </c>
      <c r="J9" s="11"/>
      <c r="K9" s="11">
        <v>34900</v>
      </c>
      <c r="L9" s="11"/>
      <c r="M9" s="11">
        <v>43770978358</v>
      </c>
      <c r="N9" s="11"/>
      <c r="O9" s="11">
        <v>42340820399</v>
      </c>
      <c r="P9" s="11"/>
      <c r="Q9" s="11">
        <f t="shared" ref="Q9:Q17" si="1">M9-O9</f>
        <v>1430157959</v>
      </c>
    </row>
    <row r="10" spans="1:17">
      <c r="A10" s="1" t="s">
        <v>18</v>
      </c>
      <c r="C10" s="11">
        <v>600</v>
      </c>
      <c r="D10" s="11"/>
      <c r="E10" s="11">
        <v>741292226</v>
      </c>
      <c r="F10" s="11"/>
      <c r="G10" s="11">
        <v>713108263</v>
      </c>
      <c r="H10" s="11"/>
      <c r="I10" s="11">
        <f t="shared" si="0"/>
        <v>28183963</v>
      </c>
      <c r="J10" s="11"/>
      <c r="K10" s="11">
        <v>5800</v>
      </c>
      <c r="L10" s="11"/>
      <c r="M10" s="11">
        <v>6975956570</v>
      </c>
      <c r="N10" s="11"/>
      <c r="O10" s="11">
        <v>6891524824</v>
      </c>
      <c r="P10" s="11"/>
      <c r="Q10" s="11">
        <f t="shared" si="1"/>
        <v>84431746</v>
      </c>
    </row>
    <row r="11" spans="1:17">
      <c r="A11" s="1" t="s">
        <v>17</v>
      </c>
      <c r="C11" s="11">
        <v>1700</v>
      </c>
      <c r="D11" s="11"/>
      <c r="E11" s="11">
        <v>2145185273</v>
      </c>
      <c r="F11" s="11"/>
      <c r="G11" s="11">
        <v>2069255476</v>
      </c>
      <c r="H11" s="11"/>
      <c r="I11" s="11">
        <f t="shared" si="0"/>
        <v>75929797</v>
      </c>
      <c r="J11" s="11"/>
      <c r="K11" s="11">
        <v>45500</v>
      </c>
      <c r="L11" s="11"/>
      <c r="M11" s="11">
        <v>53302364294</v>
      </c>
      <c r="N11" s="11"/>
      <c r="O11" s="11">
        <v>55791330161</v>
      </c>
      <c r="P11" s="11"/>
      <c r="Q11" s="11">
        <f t="shared" si="1"/>
        <v>-2488965867</v>
      </c>
    </row>
    <row r="12" spans="1:17">
      <c r="A12" s="1" t="s">
        <v>15</v>
      </c>
      <c r="C12" s="11">
        <v>2600</v>
      </c>
      <c r="D12" s="11"/>
      <c r="E12" s="11">
        <v>3382667476</v>
      </c>
      <c r="F12" s="11"/>
      <c r="G12" s="11">
        <v>3204640060</v>
      </c>
      <c r="H12" s="11"/>
      <c r="I12" s="11">
        <f t="shared" si="0"/>
        <v>178027416</v>
      </c>
      <c r="J12" s="11"/>
      <c r="K12" s="11">
        <v>2600</v>
      </c>
      <c r="L12" s="11"/>
      <c r="M12" s="11">
        <v>3382667476</v>
      </c>
      <c r="N12" s="11"/>
      <c r="O12" s="11">
        <v>3204640060</v>
      </c>
      <c r="P12" s="11"/>
      <c r="Q12" s="11">
        <f t="shared" si="1"/>
        <v>178027416</v>
      </c>
    </row>
    <row r="13" spans="1:17">
      <c r="A13" s="1" t="s">
        <v>63</v>
      </c>
      <c r="C13" s="11">
        <v>0</v>
      </c>
      <c r="D13" s="11"/>
      <c r="E13" s="11">
        <v>0</v>
      </c>
      <c r="F13" s="11"/>
      <c r="G13" s="11">
        <v>0</v>
      </c>
      <c r="H13" s="11"/>
      <c r="I13" s="11">
        <f t="shared" si="0"/>
        <v>0</v>
      </c>
      <c r="J13" s="11"/>
      <c r="K13" s="11">
        <v>14601</v>
      </c>
      <c r="L13" s="11"/>
      <c r="M13" s="11">
        <v>450545769</v>
      </c>
      <c r="N13" s="11"/>
      <c r="O13" s="11">
        <v>452144569</v>
      </c>
      <c r="P13" s="11"/>
      <c r="Q13" s="11">
        <f t="shared" si="1"/>
        <v>-1598800</v>
      </c>
    </row>
    <row r="14" spans="1:17">
      <c r="A14" s="1" t="s">
        <v>64</v>
      </c>
      <c r="C14" s="11">
        <v>0</v>
      </c>
      <c r="D14" s="11"/>
      <c r="E14" s="11">
        <v>0</v>
      </c>
      <c r="F14" s="11"/>
      <c r="G14" s="11">
        <v>0</v>
      </c>
      <c r="H14" s="11"/>
      <c r="I14" s="11">
        <f t="shared" si="0"/>
        <v>0</v>
      </c>
      <c r="J14" s="11"/>
      <c r="K14" s="11">
        <v>931900</v>
      </c>
      <c r="L14" s="11"/>
      <c r="M14" s="11">
        <v>1143652379882</v>
      </c>
      <c r="N14" s="11"/>
      <c r="O14" s="11">
        <v>1143580403636</v>
      </c>
      <c r="P14" s="11"/>
      <c r="Q14" s="11">
        <f t="shared" si="1"/>
        <v>71976246</v>
      </c>
    </row>
    <row r="15" spans="1:17">
      <c r="A15" s="1" t="s">
        <v>65</v>
      </c>
      <c r="C15" s="11">
        <v>0</v>
      </c>
      <c r="D15" s="11"/>
      <c r="E15" s="11">
        <v>0</v>
      </c>
      <c r="F15" s="11"/>
      <c r="G15" s="11">
        <v>0</v>
      </c>
      <c r="H15" s="11"/>
      <c r="I15" s="11">
        <f t="shared" si="0"/>
        <v>0</v>
      </c>
      <c r="J15" s="11"/>
      <c r="K15" s="11">
        <v>1334800</v>
      </c>
      <c r="L15" s="11"/>
      <c r="M15" s="11">
        <v>1610350149980</v>
      </c>
      <c r="N15" s="11"/>
      <c r="O15" s="11">
        <v>1648380773183</v>
      </c>
      <c r="P15" s="11"/>
      <c r="Q15" s="11">
        <f t="shared" si="1"/>
        <v>-38030623203</v>
      </c>
    </row>
    <row r="16" spans="1:17">
      <c r="A16" s="1" t="s">
        <v>66</v>
      </c>
      <c r="C16" s="11">
        <v>0</v>
      </c>
      <c r="D16" s="11"/>
      <c r="E16" s="11">
        <v>0</v>
      </c>
      <c r="F16" s="11"/>
      <c r="G16" s="11">
        <v>0</v>
      </c>
      <c r="H16" s="11"/>
      <c r="I16" s="11">
        <f t="shared" si="0"/>
        <v>0</v>
      </c>
      <c r="J16" s="11"/>
      <c r="K16" s="11">
        <v>147000</v>
      </c>
      <c r="L16" s="11"/>
      <c r="M16" s="11">
        <v>174768256338</v>
      </c>
      <c r="N16" s="11"/>
      <c r="O16" s="11">
        <v>180640792757</v>
      </c>
      <c r="P16" s="11"/>
      <c r="Q16" s="11">
        <f t="shared" si="1"/>
        <v>-5872536419</v>
      </c>
    </row>
    <row r="17" spans="1:17">
      <c r="A17" s="1" t="s">
        <v>67</v>
      </c>
      <c r="C17" s="11">
        <v>0</v>
      </c>
      <c r="D17" s="11"/>
      <c r="E17" s="11">
        <v>0</v>
      </c>
      <c r="F17" s="11"/>
      <c r="G17" s="11">
        <v>0</v>
      </c>
      <c r="H17" s="11"/>
      <c r="I17" s="11">
        <f t="shared" si="0"/>
        <v>0</v>
      </c>
      <c r="J17" s="11"/>
      <c r="K17" s="11">
        <v>15000</v>
      </c>
      <c r="L17" s="11"/>
      <c r="M17" s="11">
        <v>15000000000</v>
      </c>
      <c r="N17" s="11"/>
      <c r="O17" s="11">
        <v>13992478403</v>
      </c>
      <c r="P17" s="11"/>
      <c r="Q17" s="11">
        <f t="shared" si="1"/>
        <v>1007521597</v>
      </c>
    </row>
    <row r="18" spans="1:17" ht="24.75" thickBot="1">
      <c r="E18" s="12">
        <f>SUM(E8:E17)</f>
        <v>34006635435</v>
      </c>
      <c r="G18" s="12">
        <f>SUM(G8:G17)</f>
        <v>32715917941</v>
      </c>
      <c r="I18" s="12">
        <f>SUM(I8:I17)</f>
        <v>1290717494</v>
      </c>
      <c r="M18" s="12">
        <f>SUM(M8:M17)</f>
        <v>3065781353720</v>
      </c>
      <c r="O18" s="12">
        <f>SUM(O8:O17)</f>
        <v>3110556614454</v>
      </c>
      <c r="Q18" s="12">
        <f>SUM(Q8:Q17)</f>
        <v>-44775260734</v>
      </c>
    </row>
    <row r="19" spans="1:17" ht="24.75" thickTop="1"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2" spans="1:17"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8"/>
  <sheetViews>
    <sheetView rightToLeft="1" workbookViewId="0">
      <selection activeCell="D22" sqref="D22"/>
    </sheetView>
  </sheetViews>
  <sheetFormatPr defaultRowHeight="24"/>
  <cols>
    <col min="1" max="1" width="31.425781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6.85546875" style="1" bestFit="1" customWidth="1"/>
    <col min="18" max="18" width="1" style="1" customWidth="1"/>
    <col min="19" max="19" width="17.42578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.75">
      <c r="A3" s="17" t="s">
        <v>49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4.75">
      <c r="A6" s="15" t="s">
        <v>3</v>
      </c>
      <c r="C6" s="16" t="s">
        <v>51</v>
      </c>
      <c r="D6" s="16" t="s">
        <v>51</v>
      </c>
      <c r="E6" s="16" t="s">
        <v>51</v>
      </c>
      <c r="F6" s="16" t="s">
        <v>51</v>
      </c>
      <c r="G6" s="16" t="s">
        <v>51</v>
      </c>
      <c r="H6" s="16" t="s">
        <v>51</v>
      </c>
      <c r="I6" s="16" t="s">
        <v>51</v>
      </c>
      <c r="J6" s="16" t="s">
        <v>51</v>
      </c>
      <c r="K6" s="16" t="s">
        <v>51</v>
      </c>
      <c r="M6" s="16" t="s">
        <v>52</v>
      </c>
      <c r="N6" s="16" t="s">
        <v>52</v>
      </c>
      <c r="O6" s="16" t="s">
        <v>52</v>
      </c>
      <c r="P6" s="16" t="s">
        <v>52</v>
      </c>
      <c r="Q6" s="16" t="s">
        <v>52</v>
      </c>
      <c r="R6" s="16" t="s">
        <v>52</v>
      </c>
      <c r="S6" s="16" t="s">
        <v>52</v>
      </c>
      <c r="T6" s="16" t="s">
        <v>52</v>
      </c>
      <c r="U6" s="16" t="s">
        <v>52</v>
      </c>
    </row>
    <row r="7" spans="1:21" ht="24.75">
      <c r="A7" s="16" t="s">
        <v>3</v>
      </c>
      <c r="C7" s="16" t="s">
        <v>68</v>
      </c>
      <c r="E7" s="16" t="s">
        <v>69</v>
      </c>
      <c r="G7" s="16" t="s">
        <v>70</v>
      </c>
      <c r="I7" s="16" t="s">
        <v>39</v>
      </c>
      <c r="K7" s="16" t="s">
        <v>71</v>
      </c>
      <c r="M7" s="16" t="s">
        <v>68</v>
      </c>
      <c r="O7" s="16" t="s">
        <v>69</v>
      </c>
      <c r="Q7" s="16" t="s">
        <v>70</v>
      </c>
      <c r="S7" s="16" t="s">
        <v>39</v>
      </c>
      <c r="U7" s="16" t="s">
        <v>71</v>
      </c>
    </row>
    <row r="8" spans="1:21">
      <c r="A8" s="1" t="s">
        <v>16</v>
      </c>
      <c r="C8" s="11">
        <v>0</v>
      </c>
      <c r="D8" s="11"/>
      <c r="E8" s="11">
        <v>20824191351</v>
      </c>
      <c r="F8" s="11"/>
      <c r="G8" s="11">
        <v>-52340677</v>
      </c>
      <c r="H8" s="11"/>
      <c r="I8" s="11">
        <f>C8+E8+G8</f>
        <v>20771850674</v>
      </c>
      <c r="J8" s="11"/>
      <c r="K8" s="6">
        <f>I8/$I$17</f>
        <v>6.9391974292103364E-2</v>
      </c>
      <c r="L8" s="11"/>
      <c r="M8" s="11">
        <v>0</v>
      </c>
      <c r="N8" s="11"/>
      <c r="O8" s="11">
        <v>4299985456</v>
      </c>
      <c r="P8" s="11"/>
      <c r="Q8" s="11">
        <v>-1153651409</v>
      </c>
      <c r="R8" s="11"/>
      <c r="S8" s="11">
        <f>M8+O8+Q8</f>
        <v>3146334047</v>
      </c>
      <c r="T8" s="11"/>
      <c r="U8" s="6">
        <f>S8/$S$17</f>
        <v>1.6341120225273217E-2</v>
      </c>
    </row>
    <row r="9" spans="1:21">
      <c r="A9" s="1" t="s">
        <v>19</v>
      </c>
      <c r="C9" s="11">
        <v>0</v>
      </c>
      <c r="D9" s="11"/>
      <c r="E9" s="11">
        <v>127691982230</v>
      </c>
      <c r="F9" s="11"/>
      <c r="G9" s="11">
        <v>1060916995</v>
      </c>
      <c r="H9" s="11"/>
      <c r="I9" s="11">
        <f t="shared" ref="I9:I16" si="0">C9+E9+G9</f>
        <v>128752899225</v>
      </c>
      <c r="J9" s="11"/>
      <c r="K9" s="6">
        <f t="shared" ref="K9:K16" si="1">I9/$I$17</f>
        <v>0.43012141832109996</v>
      </c>
      <c r="L9" s="11"/>
      <c r="M9" s="11">
        <v>0</v>
      </c>
      <c r="N9" s="11"/>
      <c r="O9" s="11">
        <v>113685732230</v>
      </c>
      <c r="P9" s="11"/>
      <c r="Q9" s="11">
        <v>1430157959</v>
      </c>
      <c r="R9" s="11"/>
      <c r="S9" s="11">
        <f t="shared" ref="S9:S16" si="2">M9+O9+Q9</f>
        <v>115115890189</v>
      </c>
      <c r="T9" s="11"/>
      <c r="U9" s="6">
        <f t="shared" ref="U9:U16" si="3">S9/$S$17</f>
        <v>0.59787758493457843</v>
      </c>
    </row>
    <row r="10" spans="1:21">
      <c r="A10" s="1" t="s">
        <v>18</v>
      </c>
      <c r="C10" s="11">
        <v>0</v>
      </c>
      <c r="D10" s="11"/>
      <c r="E10" s="11">
        <v>15653575031</v>
      </c>
      <c r="F10" s="11"/>
      <c r="G10" s="11">
        <v>28183963</v>
      </c>
      <c r="H10" s="11"/>
      <c r="I10" s="11">
        <f t="shared" si="0"/>
        <v>15681758994</v>
      </c>
      <c r="J10" s="11"/>
      <c r="K10" s="6">
        <f t="shared" si="1"/>
        <v>5.2387639120123626E-2</v>
      </c>
      <c r="L10" s="11"/>
      <c r="M10" s="11">
        <v>0</v>
      </c>
      <c r="N10" s="11"/>
      <c r="O10" s="11">
        <v>17342523261</v>
      </c>
      <c r="P10" s="11"/>
      <c r="Q10" s="11">
        <v>84431746</v>
      </c>
      <c r="R10" s="11"/>
      <c r="S10" s="11">
        <f t="shared" si="2"/>
        <v>17426955007</v>
      </c>
      <c r="T10" s="11"/>
      <c r="U10" s="6">
        <f t="shared" si="3"/>
        <v>9.0510404386764096E-2</v>
      </c>
    </row>
    <row r="11" spans="1:21">
      <c r="A11" s="1" t="s">
        <v>17</v>
      </c>
      <c r="C11" s="11">
        <v>0</v>
      </c>
      <c r="D11" s="11"/>
      <c r="E11" s="11">
        <v>21257752122</v>
      </c>
      <c r="F11" s="11"/>
      <c r="G11" s="11">
        <v>75929797</v>
      </c>
      <c r="H11" s="11"/>
      <c r="I11" s="11">
        <f t="shared" si="0"/>
        <v>21333681919</v>
      </c>
      <c r="J11" s="11"/>
      <c r="K11" s="6">
        <f t="shared" si="1"/>
        <v>7.1268869130286447E-2</v>
      </c>
      <c r="L11" s="11"/>
      <c r="M11" s="11">
        <v>0</v>
      </c>
      <c r="N11" s="11"/>
      <c r="O11" s="11">
        <v>17916363119</v>
      </c>
      <c r="P11" s="11"/>
      <c r="Q11" s="11">
        <v>-2488965867</v>
      </c>
      <c r="R11" s="11"/>
      <c r="S11" s="11">
        <f t="shared" si="2"/>
        <v>15427397252</v>
      </c>
      <c r="T11" s="11"/>
      <c r="U11" s="6">
        <f t="shared" si="3"/>
        <v>8.0125298042767426E-2</v>
      </c>
    </row>
    <row r="12" spans="1:21">
      <c r="A12" s="1" t="s">
        <v>15</v>
      </c>
      <c r="C12" s="11">
        <v>0</v>
      </c>
      <c r="D12" s="11"/>
      <c r="E12" s="11">
        <v>112622604481</v>
      </c>
      <c r="F12" s="11"/>
      <c r="G12" s="11">
        <v>178027416</v>
      </c>
      <c r="H12" s="11"/>
      <c r="I12" s="11">
        <f t="shared" si="0"/>
        <v>112800631897</v>
      </c>
      <c r="J12" s="11"/>
      <c r="K12" s="6">
        <f t="shared" si="1"/>
        <v>0.3768300991363866</v>
      </c>
      <c r="L12" s="11"/>
      <c r="M12" s="11">
        <v>0</v>
      </c>
      <c r="N12" s="11"/>
      <c r="O12" s="11">
        <v>85079081436</v>
      </c>
      <c r="P12" s="11"/>
      <c r="Q12" s="11">
        <v>178027416</v>
      </c>
      <c r="R12" s="11"/>
      <c r="S12" s="11">
        <f t="shared" si="2"/>
        <v>85257108852</v>
      </c>
      <c r="T12" s="11"/>
      <c r="U12" s="6">
        <f t="shared" si="3"/>
        <v>0.44279998404433163</v>
      </c>
    </row>
    <row r="13" spans="1:21">
      <c r="A13" s="1" t="s">
        <v>63</v>
      </c>
      <c r="C13" s="11">
        <v>0</v>
      </c>
      <c r="D13" s="11"/>
      <c r="E13" s="11">
        <v>0</v>
      </c>
      <c r="F13" s="11"/>
      <c r="G13" s="11">
        <v>0</v>
      </c>
      <c r="H13" s="11"/>
      <c r="I13" s="11">
        <f t="shared" si="0"/>
        <v>0</v>
      </c>
      <c r="J13" s="11"/>
      <c r="K13" s="6">
        <f t="shared" si="1"/>
        <v>0</v>
      </c>
      <c r="L13" s="11"/>
      <c r="M13" s="11">
        <v>0</v>
      </c>
      <c r="N13" s="11"/>
      <c r="O13" s="11">
        <v>0</v>
      </c>
      <c r="P13" s="11"/>
      <c r="Q13" s="11">
        <v>-1598800</v>
      </c>
      <c r="R13" s="11"/>
      <c r="S13" s="11">
        <f t="shared" si="2"/>
        <v>-1598800</v>
      </c>
      <c r="T13" s="11"/>
      <c r="U13" s="6">
        <f t="shared" si="3"/>
        <v>-8.3036901441148268E-6</v>
      </c>
    </row>
    <row r="14" spans="1:21">
      <c r="A14" s="1" t="s">
        <v>64</v>
      </c>
      <c r="C14" s="11">
        <v>0</v>
      </c>
      <c r="D14" s="11"/>
      <c r="E14" s="11">
        <v>0</v>
      </c>
      <c r="F14" s="11"/>
      <c r="G14" s="11">
        <v>0</v>
      </c>
      <c r="H14" s="11"/>
      <c r="I14" s="11">
        <f t="shared" si="0"/>
        <v>0</v>
      </c>
      <c r="J14" s="11"/>
      <c r="K14" s="6">
        <f t="shared" si="1"/>
        <v>0</v>
      </c>
      <c r="L14" s="11"/>
      <c r="M14" s="11">
        <v>0</v>
      </c>
      <c r="N14" s="11"/>
      <c r="O14" s="11">
        <v>0</v>
      </c>
      <c r="P14" s="11"/>
      <c r="Q14" s="11">
        <v>71976246</v>
      </c>
      <c r="R14" s="11"/>
      <c r="S14" s="11">
        <f t="shared" si="2"/>
        <v>71976246</v>
      </c>
      <c r="T14" s="11"/>
      <c r="U14" s="6">
        <f t="shared" si="3"/>
        <v>3.7382314518425336E-4</v>
      </c>
    </row>
    <row r="15" spans="1:21">
      <c r="A15" s="1" t="s">
        <v>65</v>
      </c>
      <c r="C15" s="11">
        <v>0</v>
      </c>
      <c r="D15" s="11"/>
      <c r="E15" s="11">
        <v>0</v>
      </c>
      <c r="F15" s="11"/>
      <c r="G15" s="11">
        <v>0</v>
      </c>
      <c r="H15" s="11"/>
      <c r="I15" s="11">
        <f t="shared" si="0"/>
        <v>0</v>
      </c>
      <c r="J15" s="11"/>
      <c r="K15" s="6">
        <f t="shared" si="1"/>
        <v>0</v>
      </c>
      <c r="L15" s="11"/>
      <c r="M15" s="11">
        <v>0</v>
      </c>
      <c r="N15" s="11"/>
      <c r="O15" s="11">
        <v>0</v>
      </c>
      <c r="P15" s="11"/>
      <c r="Q15" s="11">
        <v>-38030623203</v>
      </c>
      <c r="R15" s="11"/>
      <c r="S15" s="11">
        <f t="shared" si="2"/>
        <v>-38030623203</v>
      </c>
      <c r="T15" s="11"/>
      <c r="U15" s="6">
        <f t="shared" si="3"/>
        <v>-0.19751970919770814</v>
      </c>
    </row>
    <row r="16" spans="1:21">
      <c r="A16" s="1" t="s">
        <v>66</v>
      </c>
      <c r="C16" s="11">
        <v>0</v>
      </c>
      <c r="D16" s="11"/>
      <c r="E16" s="11">
        <v>0</v>
      </c>
      <c r="F16" s="11"/>
      <c r="G16" s="11">
        <v>0</v>
      </c>
      <c r="H16" s="11"/>
      <c r="I16" s="11">
        <f t="shared" si="0"/>
        <v>0</v>
      </c>
      <c r="J16" s="11"/>
      <c r="K16" s="6">
        <f t="shared" si="1"/>
        <v>0</v>
      </c>
      <c r="L16" s="11"/>
      <c r="M16" s="11">
        <v>0</v>
      </c>
      <c r="N16" s="11"/>
      <c r="O16" s="11">
        <v>0</v>
      </c>
      <c r="P16" s="11"/>
      <c r="Q16" s="11">
        <v>-5872536419</v>
      </c>
      <c r="R16" s="11"/>
      <c r="S16" s="11">
        <f t="shared" si="2"/>
        <v>-5872536419</v>
      </c>
      <c r="T16" s="11"/>
      <c r="U16" s="6">
        <f t="shared" si="3"/>
        <v>-3.0500201891046835E-2</v>
      </c>
    </row>
    <row r="17" spans="3:21" ht="24.75" thickBot="1">
      <c r="C17" s="12">
        <f>SUM(C8:C16)</f>
        <v>0</v>
      </c>
      <c r="D17" s="11"/>
      <c r="E17" s="12">
        <f>SUM(E8:E16)</f>
        <v>298050105215</v>
      </c>
      <c r="F17" s="11"/>
      <c r="G17" s="12">
        <f>SUM(G8:G16)</f>
        <v>1290717494</v>
      </c>
      <c r="H17" s="11"/>
      <c r="I17" s="12">
        <f>SUM(I8:I16)</f>
        <v>299340822709</v>
      </c>
      <c r="J17" s="11"/>
      <c r="K17" s="8">
        <f>SUM(K8:K16)</f>
        <v>1</v>
      </c>
      <c r="L17" s="11"/>
      <c r="M17" s="12">
        <f>SUM(M8:M16)</f>
        <v>0</v>
      </c>
      <c r="N17" s="11"/>
      <c r="O17" s="12">
        <f>SUM(O8:O16)</f>
        <v>238323685502</v>
      </c>
      <c r="P17" s="11"/>
      <c r="Q17" s="12">
        <f>SUM(Q8:Q16)</f>
        <v>-45782782331</v>
      </c>
      <c r="R17" s="11"/>
      <c r="S17" s="12">
        <f>SUM(S8:S16)</f>
        <v>192540903171</v>
      </c>
      <c r="T17" s="11"/>
      <c r="U17" s="8">
        <f>SUM(U8:U16)</f>
        <v>0.99999999999999989</v>
      </c>
    </row>
    <row r="18" spans="3:21" ht="24.75" thickTop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2022-04-25T11:01:40Z</dcterms:created>
  <dcterms:modified xsi:type="dcterms:W3CDTF">2022-04-26T13:59:34Z</dcterms:modified>
</cp:coreProperties>
</file>