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دی ماه- جهت بررسی\"/>
    </mc:Choice>
  </mc:AlternateContent>
  <xr:revisionPtr revIDLastSave="0" documentId="13_ncr:1_{11F16C5B-582F-48D4-A20B-1C42787553C3}" xr6:coauthVersionLast="47" xr6:coauthVersionMax="47" xr10:uidLastSave="{00000000-0000-0000-0000-000000000000}"/>
  <bookViews>
    <workbookView xWindow="0" yWindow="735" windowWidth="27840" windowHeight="14865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6" l="1"/>
  <c r="G10" i="15"/>
  <c r="E9" i="14"/>
  <c r="C9" i="14"/>
  <c r="I10" i="13"/>
  <c r="K9" i="13" s="1"/>
  <c r="E10" i="13"/>
  <c r="G9" i="13" s="1"/>
  <c r="Q9" i="12"/>
  <c r="Q8" i="12"/>
  <c r="I9" i="12"/>
  <c r="I10" i="12" s="1"/>
  <c r="C8" i="15" s="1"/>
  <c r="I8" i="12"/>
  <c r="O10" i="12"/>
  <c r="M10" i="12"/>
  <c r="K10" i="12"/>
  <c r="G10" i="12"/>
  <c r="E10" i="12"/>
  <c r="C10" i="12"/>
  <c r="C13" i="11"/>
  <c r="E13" i="11"/>
  <c r="G13" i="11"/>
  <c r="M13" i="11"/>
  <c r="O13" i="11"/>
  <c r="Q13" i="11"/>
  <c r="S9" i="11"/>
  <c r="S10" i="11"/>
  <c r="S11" i="11"/>
  <c r="S12" i="11"/>
  <c r="S8" i="11"/>
  <c r="I9" i="11"/>
  <c r="I10" i="11"/>
  <c r="I11" i="11"/>
  <c r="I12" i="11"/>
  <c r="I8" i="11"/>
  <c r="D15" i="10"/>
  <c r="F15" i="10"/>
  <c r="Q9" i="10"/>
  <c r="Q10" i="10"/>
  <c r="Q11" i="10"/>
  <c r="Q12" i="10"/>
  <c r="Q13" i="10"/>
  <c r="Q8" i="10"/>
  <c r="I9" i="10"/>
  <c r="I10" i="10"/>
  <c r="I11" i="10"/>
  <c r="I12" i="10"/>
  <c r="I13" i="10"/>
  <c r="I8" i="10"/>
  <c r="E14" i="10"/>
  <c r="G14" i="10"/>
  <c r="M14" i="10"/>
  <c r="O14" i="10"/>
  <c r="F22" i="9"/>
  <c r="Q9" i="9"/>
  <c r="Q10" i="9"/>
  <c r="Q11" i="9"/>
  <c r="Q12" i="9"/>
  <c r="Q13" i="9"/>
  <c r="Q14" i="9"/>
  <c r="Q8" i="9"/>
  <c r="I9" i="9"/>
  <c r="I10" i="9"/>
  <c r="I11" i="9"/>
  <c r="I12" i="9"/>
  <c r="I13" i="9"/>
  <c r="I14" i="9"/>
  <c r="I8" i="9"/>
  <c r="E15" i="9"/>
  <c r="G15" i="9"/>
  <c r="M15" i="9"/>
  <c r="O15" i="9"/>
  <c r="I11" i="7"/>
  <c r="K11" i="7"/>
  <c r="M11" i="7"/>
  <c r="O11" i="7"/>
  <c r="Q11" i="7"/>
  <c r="S11" i="7"/>
  <c r="Q10" i="6"/>
  <c r="O10" i="6"/>
  <c r="M10" i="6"/>
  <c r="K10" i="6"/>
  <c r="W11" i="3"/>
  <c r="AA11" i="3"/>
  <c r="AG11" i="3"/>
  <c r="AI11" i="3"/>
  <c r="AK11" i="3"/>
  <c r="S11" i="3"/>
  <c r="Q11" i="3"/>
  <c r="Y14" i="1"/>
  <c r="E14" i="1"/>
  <c r="G14" i="1"/>
  <c r="K14" i="1"/>
  <c r="O14" i="1"/>
  <c r="U14" i="1"/>
  <c r="W14" i="1"/>
  <c r="U9" i="11" l="1"/>
  <c r="K11" i="11"/>
  <c r="C9" i="15"/>
  <c r="Q14" i="10"/>
  <c r="S13" i="11"/>
  <c r="U8" i="11" s="1"/>
  <c r="I13" i="11"/>
  <c r="Q10" i="12"/>
  <c r="K8" i="13"/>
  <c r="K10" i="13" s="1"/>
  <c r="I14" i="10"/>
  <c r="G8" i="13"/>
  <c r="G10" i="13" s="1"/>
  <c r="I15" i="9"/>
  <c r="Q15" i="9"/>
  <c r="C7" i="15" l="1"/>
  <c r="K9" i="11"/>
  <c r="K8" i="11"/>
  <c r="K13" i="11" s="1"/>
  <c r="K10" i="11"/>
  <c r="U10" i="11"/>
  <c r="U13" i="11" s="1"/>
  <c r="U11" i="11"/>
  <c r="U12" i="11"/>
  <c r="K12" i="11"/>
  <c r="C10" i="15" l="1"/>
  <c r="E8" i="15" l="1"/>
  <c r="E9" i="15"/>
  <c r="E7" i="15"/>
  <c r="E10" i="15" s="1"/>
</calcChain>
</file>

<file path=xl/sharedStrings.xml><?xml version="1.0" encoding="utf-8"?>
<sst xmlns="http://schemas.openxmlformats.org/spreadsheetml/2006/main" count="396" uniqueCount="85">
  <si>
    <t>صندوق سرمایه‌گذاری در اوراق بهادار مبتنی بر سکه طلای مفید</t>
  </si>
  <si>
    <t>صورت وضعیت پورتفوی</t>
  </si>
  <si>
    <t>برای ماه منتهی به 1400/10/30</t>
  </si>
  <si>
    <t>نام شرکت</t>
  </si>
  <si>
    <t>1400/09/30</t>
  </si>
  <si>
    <t>تغییرات طی دوره</t>
  </si>
  <si>
    <t>1400/10/30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</si>
  <si>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</si>
  <si>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</si>
  <si>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</si>
  <si>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</si>
  <si>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</si>
  <si>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</si>
  <si>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</si>
  <si>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</si>
  <si>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جدید0011ملت</t>
  </si>
  <si>
    <t>تمام سکه طرح جدید0012رفاه</t>
  </si>
  <si>
    <t>تمام سکه طرح جدید0012صادرات</t>
  </si>
  <si>
    <t>تمام سکه طرح جدید0111آینده</t>
  </si>
  <si>
    <t>تمام سکه طرح جدید0112سامان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</si>
  <si>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</si>
  <si>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</si>
  <si>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</si>
  <si>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</si>
  <si>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</si>
  <si>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</si>
  <si>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</si>
  <si>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</si>
  <si>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</si>
  <si>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</si>
  <si>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</si>
  <si>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</si>
  <si>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</si>
  <si>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صکوک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</si>
  <si>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</si>
  <si>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</si>
  <si>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</si>
  <si>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</si>
  <si>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</si>
  <si>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</si>
  <si>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</si>
  <si>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</si>
  <si>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</si>
  <si>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</si>
  <si>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</si>
  <si>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</si>
  <si>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</si>
  <si>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</si>
  <si>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</si>
  <si>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</si>
  <si>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</si>
  <si>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</si>
  <si>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</si>
  <si>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</si>
  <si>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</si>
  <si>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</si>
  <si>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</si>
  <si>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</si>
  <si>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</si>
  <si>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</si>
  <si>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</si>
  <si>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</si>
  <si>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</si>
  <si>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</si>
  <si>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</si>
  <si>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</si>
  <si>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</si>
  <si>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</si>
  <si>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</si>
  <si>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</si>
  <si>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</si>
  <si>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</si>
  <si>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</si>
  <si>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</si>
  <si>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</si>
  <si>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</si>
  <si>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</si>
  <si>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</si>
  <si>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</si>
  <si>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</si>
  <si>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</si>
  <si>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1400/10/01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</si>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</sst>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37" fontId="2" fillId="0" borderId="2" xfId="0" applyNumberFormat="1" applyFont="1" applyBorder="1"/>
    <xf numFmtId="37" fontId="2" fillId="0" borderId="2" xfId="0" applyNumberFormat="1" applyFont="1" applyBorder="1" applyAlignment="1">
      <alignment horizontal="center"/>
    </xf>
    <xf numFmtId="164" fontId="2" fillId="0" borderId="0" xfId="2" applyNumberFormat="1" applyFont="1"/>
    <xf numFmtId="3" fontId="2" fillId="0" borderId="0" xfId="0" applyNumberFormat="1" applyFont="1" applyFill="1"/>
    <xf numFmtId="0" fontId="2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</xdr:row>
          <xdr:rowOff>38100</xdr:rowOff>
        </xdr:from>
        <xdr:to>
          <xdr:col>10</xdr:col>
          <xdr:colOff>504825</xdr:colOff>
          <xdr:row>34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6F3FE0A-454A-43FF-8C14-64639D9D58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B39B8-6FAE-4208-AE7A-7E8483508B3C}">
  <dimension ref="A1"/>
  <sheetViews>
    <sheetView rightToLeft="1" tabSelected="1" workbookViewId="0">
      <selection activeCell="N10" sqref="N10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285750</xdr:colOff>
                <xdr:row>1</xdr:row>
                <xdr:rowOff>38100</xdr:rowOff>
              </from>
              <to>
                <xdr:col>10</xdr:col>
                <xdr:colOff>514350</xdr:colOff>
                <xdr:row>34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M18" sqref="M18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56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>
      <c r="A7" s="20" t="s">
        <v>56</v>
      </c>
      <c r="C7" s="20" t="s">
        <v>70</v>
      </c>
      <c r="E7" s="20" t="s">
        <v>67</v>
      </c>
      <c r="G7" s="20" t="s">
        <v>68</v>
      </c>
      <c r="I7" s="20" t="s">
        <v>71</v>
      </c>
      <c r="K7" s="20" t="s">
        <v>70</v>
      </c>
      <c r="M7" s="20" t="s">
        <v>67</v>
      </c>
      <c r="O7" s="20" t="s">
        <v>68</v>
      </c>
      <c r="Q7" s="20" t="s">
        <v>71</v>
      </c>
    </row>
    <row r="8" spans="1:17">
      <c r="A8" s="1" t="s">
        <v>29</v>
      </c>
      <c r="C8" s="7">
        <v>0</v>
      </c>
      <c r="D8" s="7"/>
      <c r="E8" s="7">
        <v>-854830034</v>
      </c>
      <c r="F8" s="7"/>
      <c r="G8" s="7">
        <v>1007521597</v>
      </c>
      <c r="H8" s="7"/>
      <c r="I8" s="7">
        <f>C8+E8+G8</f>
        <v>152691563</v>
      </c>
      <c r="J8" s="7"/>
      <c r="K8" s="7">
        <v>0</v>
      </c>
      <c r="L8" s="7"/>
      <c r="M8" s="7">
        <v>0</v>
      </c>
      <c r="N8" s="7"/>
      <c r="O8" s="7">
        <v>1007521597</v>
      </c>
      <c r="P8" s="7"/>
      <c r="Q8" s="7">
        <f>K8+M8+O8</f>
        <v>1007521597</v>
      </c>
    </row>
    <row r="9" spans="1:17">
      <c r="A9" s="1" t="s">
        <v>33</v>
      </c>
      <c r="C9" s="7">
        <v>243287672</v>
      </c>
      <c r="D9" s="7"/>
      <c r="E9" s="7">
        <v>88783906</v>
      </c>
      <c r="F9" s="7"/>
      <c r="G9" s="7">
        <v>0</v>
      </c>
      <c r="H9" s="7"/>
      <c r="I9" s="7">
        <f>C9+E9+G9</f>
        <v>332071578</v>
      </c>
      <c r="J9" s="7"/>
      <c r="K9" s="7">
        <v>1211709381</v>
      </c>
      <c r="L9" s="7"/>
      <c r="M9" s="7">
        <v>551181581</v>
      </c>
      <c r="N9" s="7"/>
      <c r="O9" s="7">
        <v>0</v>
      </c>
      <c r="P9" s="7"/>
      <c r="Q9" s="7">
        <f>K9+M9+O9</f>
        <v>1762890962</v>
      </c>
    </row>
    <row r="10" spans="1:17" ht="24.75" thickBot="1">
      <c r="C10" s="15">
        <f>SUM(C8:C9)</f>
        <v>243287672</v>
      </c>
      <c r="D10" s="7"/>
      <c r="E10" s="15">
        <f>SUM(E8:E9)</f>
        <v>-766046128</v>
      </c>
      <c r="F10" s="7"/>
      <c r="G10" s="15">
        <f>SUM(G8:G9)</f>
        <v>1007521597</v>
      </c>
      <c r="H10" s="7"/>
      <c r="I10" s="15">
        <f>SUM(I8:I9)</f>
        <v>484763141</v>
      </c>
      <c r="J10" s="7"/>
      <c r="K10" s="15">
        <f>SUM(K8:K9)</f>
        <v>1211709381</v>
      </c>
      <c r="L10" s="7"/>
      <c r="M10" s="15">
        <f>SUM(M8:M9)</f>
        <v>551181581</v>
      </c>
      <c r="N10" s="7"/>
      <c r="O10" s="15">
        <f>SUM(O8:O9)</f>
        <v>1007521597</v>
      </c>
      <c r="P10" s="7"/>
      <c r="Q10" s="15">
        <f>SUM(Q8:Q9)</f>
        <v>2770412559</v>
      </c>
    </row>
    <row r="11" spans="1:17" ht="24.75" thickTop="1">
      <c r="C11" s="6"/>
      <c r="E11" s="6"/>
      <c r="G11" s="6"/>
      <c r="K11" s="6"/>
      <c r="M11" s="6"/>
      <c r="O11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8" sqref="G1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0" t="s">
        <v>72</v>
      </c>
      <c r="B6" s="20" t="s">
        <v>72</v>
      </c>
      <c r="C6" s="20" t="s">
        <v>72</v>
      </c>
      <c r="E6" s="20" t="s">
        <v>54</v>
      </c>
      <c r="F6" s="20" t="s">
        <v>54</v>
      </c>
      <c r="G6" s="20" t="s">
        <v>54</v>
      </c>
      <c r="I6" s="20" t="s">
        <v>55</v>
      </c>
      <c r="J6" s="20" t="s">
        <v>55</v>
      </c>
      <c r="K6" s="20" t="s">
        <v>55</v>
      </c>
    </row>
    <row r="7" spans="1:11" ht="24.75">
      <c r="A7" s="20" t="s">
        <v>73</v>
      </c>
      <c r="C7" s="20" t="s">
        <v>39</v>
      </c>
      <c r="E7" s="20" t="s">
        <v>74</v>
      </c>
      <c r="G7" s="20" t="s">
        <v>75</v>
      </c>
      <c r="I7" s="20" t="s">
        <v>74</v>
      </c>
      <c r="K7" s="20" t="s">
        <v>75</v>
      </c>
    </row>
    <row r="8" spans="1:11">
      <c r="A8" s="1" t="s">
        <v>45</v>
      </c>
      <c r="C8" s="10" t="s">
        <v>46</v>
      </c>
      <c r="D8" s="10"/>
      <c r="E8" s="11">
        <v>162273735</v>
      </c>
      <c r="F8" s="10"/>
      <c r="G8" s="8">
        <f>E8/$E$10</f>
        <v>0.77701066213938808</v>
      </c>
      <c r="H8" s="10"/>
      <c r="I8" s="11">
        <v>590879552</v>
      </c>
      <c r="J8" s="10"/>
      <c r="K8" s="8">
        <f>I8/$I$10</f>
        <v>0.72006989665096599</v>
      </c>
    </row>
    <row r="9" spans="1:11">
      <c r="A9" s="1" t="s">
        <v>49</v>
      </c>
      <c r="C9" s="10" t="s">
        <v>50</v>
      </c>
      <c r="D9" s="10"/>
      <c r="E9" s="11">
        <v>46569905</v>
      </c>
      <c r="F9" s="10"/>
      <c r="G9" s="8">
        <f>E9/$E$10</f>
        <v>0.2229893378606119</v>
      </c>
      <c r="H9" s="10"/>
      <c r="I9" s="11">
        <v>229706831</v>
      </c>
      <c r="J9" s="10"/>
      <c r="K9" s="8">
        <f>I9/$I$10</f>
        <v>0.27993010334903401</v>
      </c>
    </row>
    <row r="10" spans="1:11" ht="24.75" thickBot="1">
      <c r="E10" s="5">
        <f>SUM(E8:E9)</f>
        <v>208843640</v>
      </c>
      <c r="G10" s="9">
        <f>SUM(G8:G9)</f>
        <v>1</v>
      </c>
      <c r="I10" s="5">
        <f>SUM(I8:I9)</f>
        <v>820586383</v>
      </c>
      <c r="K10" s="9">
        <f>SUM(K8:K9)</f>
        <v>1</v>
      </c>
    </row>
    <row r="11" spans="1:11" ht="24.75" thickTop="1">
      <c r="E11" s="11"/>
      <c r="F11" s="10"/>
      <c r="G11" s="10"/>
      <c r="H11" s="10"/>
      <c r="I11" s="11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23.5703125" style="1" customWidth="1"/>
    <col min="2" max="2" width="1" style="1" customWidth="1"/>
    <col min="3" max="3" width="13.28515625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52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5" spans="1:5" ht="24.75">
      <c r="C5" s="19" t="s">
        <v>54</v>
      </c>
      <c r="E5" s="4" t="s">
        <v>83</v>
      </c>
    </row>
    <row r="6" spans="1:5" ht="24.75">
      <c r="A6" s="19" t="s">
        <v>76</v>
      </c>
      <c r="C6" s="20"/>
      <c r="E6" s="20" t="s">
        <v>84</v>
      </c>
    </row>
    <row r="7" spans="1:5" ht="24.75">
      <c r="A7" s="20" t="s">
        <v>76</v>
      </c>
      <c r="C7" s="20" t="s">
        <v>42</v>
      </c>
      <c r="E7" s="20" t="s">
        <v>42</v>
      </c>
    </row>
    <row r="8" spans="1:5">
      <c r="A8" s="1" t="s">
        <v>77</v>
      </c>
      <c r="C8" s="11">
        <v>0</v>
      </c>
      <c r="D8" s="10"/>
      <c r="E8" s="11">
        <v>102395978</v>
      </c>
    </row>
    <row r="9" spans="1:5" ht="25.5" thickBot="1">
      <c r="A9" s="2" t="s">
        <v>61</v>
      </c>
      <c r="C9" s="5">
        <f>SUM(C8)</f>
        <v>0</v>
      </c>
      <c r="D9" s="10"/>
      <c r="E9" s="5">
        <f>SUM(E8)</f>
        <v>102395978</v>
      </c>
    </row>
    <row r="10" spans="1:5" ht="24.75" thickTop="1"/>
  </sheetData>
  <mergeCells count="8">
    <mergeCell ref="E7"/>
    <mergeCell ref="E6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8"/>
  <sheetViews>
    <sheetView rightToLeft="1" workbookViewId="0">
      <selection activeCell="O18" sqref="O18"/>
    </sheetView>
  </sheetViews>
  <sheetFormatPr defaultRowHeight="24"/>
  <cols>
    <col min="1" max="1" width="30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6.57031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7109375" style="1" bestFit="1" customWidth="1"/>
    <col min="16" max="16" width="1.5703125" style="1" customWidth="1"/>
    <col min="17" max="17" width="11.425781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>
      <c r="A6" s="19" t="s">
        <v>3</v>
      </c>
      <c r="C6" s="20" t="s">
        <v>81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6">
        <v>138800</v>
      </c>
      <c r="D9" s="6"/>
      <c r="E9" s="7">
        <v>164992814898</v>
      </c>
      <c r="F9" s="7"/>
      <c r="G9" s="7">
        <v>181572851073.5</v>
      </c>
      <c r="H9" s="7"/>
      <c r="I9" s="7">
        <v>0</v>
      </c>
      <c r="J9" s="7"/>
      <c r="K9" s="7">
        <v>0</v>
      </c>
      <c r="L9" s="7"/>
      <c r="M9" s="7">
        <v>-5200</v>
      </c>
      <c r="N9" s="7"/>
      <c r="O9" s="7">
        <v>6390824911</v>
      </c>
      <c r="P9" s="7"/>
      <c r="Q9" s="7">
        <v>133600</v>
      </c>
      <c r="R9" s="7"/>
      <c r="S9" s="7">
        <v>1186000</v>
      </c>
      <c r="T9" s="7"/>
      <c r="U9" s="7">
        <v>158811527886</v>
      </c>
      <c r="V9" s="7"/>
      <c r="W9" s="7">
        <v>158251538000</v>
      </c>
      <c r="X9" s="7"/>
      <c r="Y9" s="8">
        <v>5.274820888904784E-2</v>
      </c>
    </row>
    <row r="10" spans="1:25">
      <c r="A10" s="1" t="s">
        <v>16</v>
      </c>
      <c r="C10" s="6">
        <v>1172600</v>
      </c>
      <c r="D10" s="6"/>
      <c r="E10" s="7">
        <v>712838567505</v>
      </c>
      <c r="F10" s="7"/>
      <c r="G10" s="7">
        <v>1530086897625</v>
      </c>
      <c r="H10" s="7"/>
      <c r="I10" s="7">
        <v>0</v>
      </c>
      <c r="J10" s="7"/>
      <c r="K10" s="7">
        <v>0</v>
      </c>
      <c r="L10" s="7"/>
      <c r="M10" s="7">
        <v>-70100</v>
      </c>
      <c r="N10" s="7"/>
      <c r="O10" s="7">
        <v>85882995522</v>
      </c>
      <c r="P10" s="7"/>
      <c r="Q10" s="7">
        <v>1102500</v>
      </c>
      <c r="R10" s="7"/>
      <c r="S10" s="7">
        <v>1184000</v>
      </c>
      <c r="T10" s="7"/>
      <c r="U10" s="7">
        <v>670223879076</v>
      </c>
      <c r="V10" s="7"/>
      <c r="W10" s="7">
        <v>1303728300000</v>
      </c>
      <c r="X10" s="7"/>
      <c r="Y10" s="8">
        <v>0.4345571207210841</v>
      </c>
    </row>
    <row r="11" spans="1:25">
      <c r="A11" s="1" t="s">
        <v>17</v>
      </c>
      <c r="C11" s="6">
        <v>883500</v>
      </c>
      <c r="D11" s="6"/>
      <c r="E11" s="7">
        <v>972174084217</v>
      </c>
      <c r="F11" s="7"/>
      <c r="G11" s="7">
        <v>1149761499375</v>
      </c>
      <c r="H11" s="7"/>
      <c r="I11" s="7">
        <v>0</v>
      </c>
      <c r="J11" s="7"/>
      <c r="K11" s="7">
        <v>0</v>
      </c>
      <c r="L11" s="7"/>
      <c r="M11" s="7">
        <v>-4700</v>
      </c>
      <c r="N11" s="7"/>
      <c r="O11" s="7">
        <v>5816210853</v>
      </c>
      <c r="P11" s="7"/>
      <c r="Q11" s="7">
        <v>878800</v>
      </c>
      <c r="R11" s="7"/>
      <c r="S11" s="7">
        <v>1185000</v>
      </c>
      <c r="T11" s="7"/>
      <c r="U11" s="7">
        <v>967002360169</v>
      </c>
      <c r="V11" s="7"/>
      <c r="W11" s="7">
        <v>1040076277500</v>
      </c>
      <c r="X11" s="7"/>
      <c r="Y11" s="8">
        <v>0.34667695138680604</v>
      </c>
    </row>
    <row r="12" spans="1:25">
      <c r="A12" s="1" t="s">
        <v>18</v>
      </c>
      <c r="C12" s="6">
        <v>183700</v>
      </c>
      <c r="D12" s="6"/>
      <c r="E12" s="7">
        <v>238004791277</v>
      </c>
      <c r="F12" s="7"/>
      <c r="G12" s="7">
        <v>238786693062.5</v>
      </c>
      <c r="H12" s="7"/>
      <c r="I12" s="7">
        <v>0</v>
      </c>
      <c r="J12" s="7"/>
      <c r="K12" s="7">
        <v>0</v>
      </c>
      <c r="L12" s="7"/>
      <c r="M12" s="7">
        <v>-1200</v>
      </c>
      <c r="N12" s="7"/>
      <c r="O12" s="7">
        <v>1515663155</v>
      </c>
      <c r="P12" s="7"/>
      <c r="Q12" s="7">
        <v>182500</v>
      </c>
      <c r="R12" s="7"/>
      <c r="S12" s="7">
        <v>1184001</v>
      </c>
      <c r="T12" s="7"/>
      <c r="U12" s="7">
        <v>236450051213</v>
      </c>
      <c r="V12" s="7"/>
      <c r="W12" s="7">
        <v>215810082270</v>
      </c>
      <c r="X12" s="7"/>
      <c r="Y12" s="8">
        <v>7.1933552392650743E-2</v>
      </c>
    </row>
    <row r="13" spans="1:25">
      <c r="A13" s="1" t="s">
        <v>19</v>
      </c>
      <c r="C13" s="6">
        <v>172700</v>
      </c>
      <c r="D13" s="6"/>
      <c r="E13" s="7">
        <v>156513131583</v>
      </c>
      <c r="F13" s="7"/>
      <c r="G13" s="7">
        <v>225091783124</v>
      </c>
      <c r="H13" s="7"/>
      <c r="I13" s="7">
        <v>0</v>
      </c>
      <c r="J13" s="7"/>
      <c r="K13" s="7">
        <v>0</v>
      </c>
      <c r="L13" s="7"/>
      <c r="M13" s="7">
        <v>-200</v>
      </c>
      <c r="N13" s="7"/>
      <c r="O13" s="7">
        <v>237203128</v>
      </c>
      <c r="P13" s="7"/>
      <c r="Q13" s="7">
        <v>172500</v>
      </c>
      <c r="R13" s="7"/>
      <c r="S13" s="7">
        <v>1186002</v>
      </c>
      <c r="T13" s="7"/>
      <c r="U13" s="7">
        <v>156331877233</v>
      </c>
      <c r="V13" s="7"/>
      <c r="W13" s="7">
        <v>204329613318.75</v>
      </c>
      <c r="X13" s="7"/>
      <c r="Y13" s="8">
        <v>6.8106896538065856E-2</v>
      </c>
    </row>
    <row r="14" spans="1:25" ht="24.75" thickBot="1">
      <c r="E14" s="5">
        <f>SUM(E9:E13)</f>
        <v>2244523389480</v>
      </c>
      <c r="G14" s="5">
        <f>SUM(G9:G13)</f>
        <v>3325299724260</v>
      </c>
      <c r="K14" s="5">
        <f>SUM(K9:K13)</f>
        <v>0</v>
      </c>
      <c r="O14" s="5">
        <f>SUM(O9:O13)</f>
        <v>99842897569</v>
      </c>
      <c r="U14" s="5">
        <f>SUM(U9:U13)</f>
        <v>2188819695577</v>
      </c>
      <c r="W14" s="5">
        <f>SUM(W9:W13)</f>
        <v>2922195811088.75</v>
      </c>
      <c r="Y14" s="9">
        <f>SUM(Y9:Y13)</f>
        <v>0.9740227299276546</v>
      </c>
    </row>
    <row r="15" spans="1:25" ht="24.75" thickTop="1">
      <c r="G15" s="3"/>
      <c r="W15" s="3"/>
    </row>
    <row r="16" spans="1:25">
      <c r="G16" s="3"/>
      <c r="W16" s="3"/>
      <c r="Y16" s="17"/>
    </row>
    <row r="17" spans="25:25">
      <c r="Y17" s="17"/>
    </row>
    <row r="18" spans="25:25">
      <c r="Y18" s="18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3"/>
  <sheetViews>
    <sheetView rightToLeft="1" workbookViewId="0">
      <selection activeCell="AK10" sqref="AK10"/>
    </sheetView>
  </sheetViews>
  <sheetFormatPr defaultRowHeight="24"/>
  <cols>
    <col min="1" max="1" width="31.42578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0" t="s">
        <v>21</v>
      </c>
      <c r="B6" s="20" t="s">
        <v>21</v>
      </c>
      <c r="C6" s="20" t="s">
        <v>21</v>
      </c>
      <c r="D6" s="20" t="s">
        <v>21</v>
      </c>
      <c r="E6" s="20" t="s">
        <v>21</v>
      </c>
      <c r="F6" s="20" t="s">
        <v>21</v>
      </c>
      <c r="G6" s="20" t="s">
        <v>21</v>
      </c>
      <c r="H6" s="20" t="s">
        <v>21</v>
      </c>
      <c r="I6" s="20" t="s">
        <v>21</v>
      </c>
      <c r="J6" s="20" t="s">
        <v>21</v>
      </c>
      <c r="K6" s="20" t="s">
        <v>21</v>
      </c>
      <c r="L6" s="20" t="s">
        <v>21</v>
      </c>
      <c r="M6" s="20" t="s">
        <v>21</v>
      </c>
      <c r="O6" s="20" t="s">
        <v>81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22</v>
      </c>
      <c r="C7" s="19" t="s">
        <v>23</v>
      </c>
      <c r="E7" s="19" t="s">
        <v>24</v>
      </c>
      <c r="G7" s="19" t="s">
        <v>25</v>
      </c>
      <c r="I7" s="19" t="s">
        <v>26</v>
      </c>
      <c r="K7" s="19" t="s">
        <v>27</v>
      </c>
      <c r="M7" s="19" t="s">
        <v>20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28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22</v>
      </c>
      <c r="C8" s="20" t="s">
        <v>23</v>
      </c>
      <c r="E8" s="20" t="s">
        <v>24</v>
      </c>
      <c r="G8" s="20" t="s">
        <v>25</v>
      </c>
      <c r="I8" s="20" t="s">
        <v>26</v>
      </c>
      <c r="K8" s="20" t="s">
        <v>27</v>
      </c>
      <c r="M8" s="20" t="s">
        <v>20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28</v>
      </c>
      <c r="AG8" s="20" t="s">
        <v>8</v>
      </c>
      <c r="AI8" s="20" t="s">
        <v>9</v>
      </c>
      <c r="AK8" s="20" t="s">
        <v>13</v>
      </c>
    </row>
    <row r="9" spans="1:37">
      <c r="A9" s="1" t="s">
        <v>29</v>
      </c>
      <c r="C9" s="10" t="s">
        <v>30</v>
      </c>
      <c r="D9" s="10"/>
      <c r="E9" s="10" t="s">
        <v>30</v>
      </c>
      <c r="F9" s="10"/>
      <c r="G9" s="10" t="s">
        <v>31</v>
      </c>
      <c r="H9" s="10"/>
      <c r="I9" s="10" t="s">
        <v>32</v>
      </c>
      <c r="J9" s="10"/>
      <c r="K9" s="11">
        <v>0</v>
      </c>
      <c r="L9" s="10"/>
      <c r="M9" s="11">
        <v>0</v>
      </c>
      <c r="N9" s="10"/>
      <c r="O9" s="11">
        <v>15000</v>
      </c>
      <c r="P9" s="10"/>
      <c r="Q9" s="11">
        <v>12220032401</v>
      </c>
      <c r="R9" s="10"/>
      <c r="S9" s="11">
        <v>14847308437</v>
      </c>
      <c r="T9" s="10"/>
      <c r="U9" s="11">
        <v>0</v>
      </c>
      <c r="V9" s="10"/>
      <c r="W9" s="11">
        <v>0</v>
      </c>
      <c r="X9" s="10"/>
      <c r="Y9" s="11">
        <v>15000</v>
      </c>
      <c r="Z9" s="10"/>
      <c r="AA9" s="11">
        <v>15000000000</v>
      </c>
      <c r="AB9" s="10"/>
      <c r="AC9" s="11">
        <v>0</v>
      </c>
      <c r="AD9" s="10"/>
      <c r="AE9" s="11">
        <v>0</v>
      </c>
      <c r="AF9" s="10"/>
      <c r="AG9" s="11">
        <v>0</v>
      </c>
      <c r="AH9" s="10"/>
      <c r="AI9" s="11">
        <v>0</v>
      </c>
      <c r="AJ9" s="10"/>
      <c r="AK9" s="8">
        <v>0</v>
      </c>
    </row>
    <row r="10" spans="1:37">
      <c r="A10" s="1" t="s">
        <v>33</v>
      </c>
      <c r="C10" s="10" t="s">
        <v>30</v>
      </c>
      <c r="D10" s="10"/>
      <c r="E10" s="10" t="s">
        <v>30</v>
      </c>
      <c r="F10" s="10"/>
      <c r="G10" s="10" t="s">
        <v>34</v>
      </c>
      <c r="H10" s="10"/>
      <c r="I10" s="10" t="s">
        <v>35</v>
      </c>
      <c r="J10" s="10"/>
      <c r="K10" s="11">
        <v>16</v>
      </c>
      <c r="L10" s="10"/>
      <c r="M10" s="11">
        <v>16</v>
      </c>
      <c r="N10" s="10"/>
      <c r="O10" s="11">
        <v>18500</v>
      </c>
      <c r="P10" s="10"/>
      <c r="Q10" s="11">
        <v>17135873507</v>
      </c>
      <c r="R10" s="10"/>
      <c r="S10" s="11">
        <v>18219197172</v>
      </c>
      <c r="T10" s="10"/>
      <c r="U10" s="11">
        <v>0</v>
      </c>
      <c r="V10" s="10"/>
      <c r="W10" s="11">
        <v>0</v>
      </c>
      <c r="X10" s="10"/>
      <c r="Y10" s="11">
        <v>0</v>
      </c>
      <c r="Z10" s="10"/>
      <c r="AA10" s="11">
        <v>0</v>
      </c>
      <c r="AB10" s="10"/>
      <c r="AC10" s="11">
        <v>18500</v>
      </c>
      <c r="AD10" s="10"/>
      <c r="AE10" s="11">
        <v>989800</v>
      </c>
      <c r="AF10" s="10"/>
      <c r="AG10" s="11">
        <v>17135873507</v>
      </c>
      <c r="AH10" s="10"/>
      <c r="AI10" s="11">
        <v>18307981077</v>
      </c>
      <c r="AJ10" s="10"/>
      <c r="AK10" s="8">
        <v>6.1023938369959545E-3</v>
      </c>
    </row>
    <row r="11" spans="1:37" ht="24.75" thickBot="1">
      <c r="Q11" s="5">
        <f>SUM(Q9:Q10)</f>
        <v>29355905908</v>
      </c>
      <c r="S11" s="5">
        <f>SUM(S9:S10)</f>
        <v>33066505609</v>
      </c>
      <c r="W11" s="5">
        <f>SUM(W9:W10)</f>
        <v>0</v>
      </c>
      <c r="AA11" s="12">
        <f>SUM(AA9:AA10)</f>
        <v>15000000000</v>
      </c>
      <c r="AG11" s="5">
        <f>SUM(AG9:AG10)</f>
        <v>17135873507</v>
      </c>
      <c r="AI11" s="5">
        <f>SUM(AI9:AI10)</f>
        <v>18307981077</v>
      </c>
      <c r="AK11" s="9">
        <f>SUM(AK9:AK10)</f>
        <v>6.1023938369959545E-3</v>
      </c>
    </row>
    <row r="12" spans="1:37" ht="24.75" thickTop="1">
      <c r="Q12" s="3"/>
      <c r="S12" s="3"/>
      <c r="AG12" s="3"/>
      <c r="AI12" s="3"/>
    </row>
    <row r="13" spans="1:37">
      <c r="Q13" s="3"/>
      <c r="R13" s="3"/>
      <c r="S13" s="3"/>
      <c r="AG13" s="3"/>
      <c r="AH13" s="3"/>
      <c r="AI13" s="3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Q12" sqref="Q12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19" t="s">
        <v>37</v>
      </c>
      <c r="C6" s="20" t="s">
        <v>38</v>
      </c>
      <c r="D6" s="20" t="s">
        <v>38</v>
      </c>
      <c r="E6" s="20" t="s">
        <v>38</v>
      </c>
      <c r="F6" s="20" t="s">
        <v>38</v>
      </c>
      <c r="G6" s="20" t="s">
        <v>38</v>
      </c>
      <c r="H6" s="20" t="s">
        <v>38</v>
      </c>
      <c r="I6" s="20" t="s">
        <v>38</v>
      </c>
      <c r="K6" s="20" t="s">
        <v>81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37</v>
      </c>
      <c r="C7" s="20" t="s">
        <v>39</v>
      </c>
      <c r="E7" s="20" t="s">
        <v>40</v>
      </c>
      <c r="G7" s="20" t="s">
        <v>41</v>
      </c>
      <c r="I7" s="20" t="s">
        <v>27</v>
      </c>
      <c r="K7" s="20" t="s">
        <v>42</v>
      </c>
      <c r="M7" s="20" t="s">
        <v>43</v>
      </c>
      <c r="O7" s="20" t="s">
        <v>44</v>
      </c>
      <c r="Q7" s="20" t="s">
        <v>42</v>
      </c>
      <c r="S7" s="20" t="s">
        <v>36</v>
      </c>
    </row>
    <row r="8" spans="1:19">
      <c r="A8" s="1" t="s">
        <v>45</v>
      </c>
      <c r="C8" s="10" t="s">
        <v>46</v>
      </c>
      <c r="D8" s="10"/>
      <c r="E8" s="10" t="s">
        <v>47</v>
      </c>
      <c r="F8" s="10"/>
      <c r="G8" s="10" t="s">
        <v>48</v>
      </c>
      <c r="H8" s="10"/>
      <c r="I8" s="11">
        <v>8</v>
      </c>
      <c r="J8" s="10"/>
      <c r="K8" s="11">
        <v>66507430647</v>
      </c>
      <c r="L8" s="10"/>
      <c r="M8" s="11">
        <v>118745553735</v>
      </c>
      <c r="N8" s="10"/>
      <c r="O8" s="11">
        <v>136534170000</v>
      </c>
      <c r="P8" s="10"/>
      <c r="Q8" s="11">
        <v>48718814382</v>
      </c>
      <c r="R8" s="10"/>
      <c r="S8" s="8">
        <v>1.62388955603609E-2</v>
      </c>
    </row>
    <row r="9" spans="1:19">
      <c r="A9" s="1" t="s">
        <v>49</v>
      </c>
      <c r="C9" s="10" t="s">
        <v>50</v>
      </c>
      <c r="D9" s="10"/>
      <c r="E9" s="10" t="s">
        <v>47</v>
      </c>
      <c r="F9" s="10"/>
      <c r="G9" s="10" t="s">
        <v>51</v>
      </c>
      <c r="H9" s="10"/>
      <c r="I9" s="11">
        <v>10</v>
      </c>
      <c r="J9" s="10"/>
      <c r="K9" s="11">
        <v>7128776926</v>
      </c>
      <c r="L9" s="10"/>
      <c r="M9" s="11">
        <v>46569905</v>
      </c>
      <c r="N9" s="10"/>
      <c r="O9" s="11">
        <v>0</v>
      </c>
      <c r="P9" s="10"/>
      <c r="Q9" s="11">
        <v>7175346831</v>
      </c>
      <c r="R9" s="10"/>
      <c r="S9" s="8">
        <v>2.3916778204895262E-3</v>
      </c>
    </row>
    <row r="10" spans="1:19" ht="24.75" thickBot="1">
      <c r="K10" s="12">
        <f>SUM(K8:K9)</f>
        <v>73636207573</v>
      </c>
      <c r="M10" s="12">
        <f>SUM(M8:M9)</f>
        <v>118792123640</v>
      </c>
      <c r="O10" s="12">
        <f>SUM(O8:O9)</f>
        <v>136534170000</v>
      </c>
      <c r="Q10" s="12">
        <f>SUM(Q8:Q9)</f>
        <v>55894161213</v>
      </c>
      <c r="S10" s="9">
        <f>SUM(S8:S9)</f>
        <v>1.8630573380850425E-2</v>
      </c>
    </row>
    <row r="11" spans="1:19" ht="24.75" thickTop="1">
      <c r="Q11" s="3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1"/>
  <sheetViews>
    <sheetView rightToLeft="1" workbookViewId="0">
      <selection activeCell="G16" sqref="G16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6384" width="9.140625" style="1"/>
  </cols>
  <sheetData>
    <row r="2" spans="1:10" ht="24.75">
      <c r="A2" s="21" t="s">
        <v>0</v>
      </c>
      <c r="B2" s="21"/>
      <c r="C2" s="21"/>
      <c r="D2" s="21"/>
      <c r="E2" s="21"/>
      <c r="F2" s="21"/>
      <c r="G2" s="21"/>
    </row>
    <row r="3" spans="1:10" ht="24.75">
      <c r="A3" s="21" t="s">
        <v>52</v>
      </c>
      <c r="B3" s="21"/>
      <c r="C3" s="21"/>
      <c r="D3" s="21"/>
      <c r="E3" s="21"/>
      <c r="F3" s="21"/>
      <c r="G3" s="21"/>
    </row>
    <row r="4" spans="1:10" ht="24.75">
      <c r="A4" s="21" t="s">
        <v>2</v>
      </c>
      <c r="B4" s="21"/>
      <c r="C4" s="21"/>
      <c r="D4" s="21"/>
      <c r="E4" s="21"/>
      <c r="F4" s="21"/>
      <c r="G4" s="21"/>
    </row>
    <row r="6" spans="1:10" ht="24.75">
      <c r="A6" s="20" t="s">
        <v>56</v>
      </c>
      <c r="C6" s="20" t="s">
        <v>42</v>
      </c>
      <c r="E6" s="20" t="s">
        <v>69</v>
      </c>
      <c r="G6" s="20" t="s">
        <v>13</v>
      </c>
      <c r="J6" s="3"/>
    </row>
    <row r="7" spans="1:10">
      <c r="A7" s="1" t="s">
        <v>78</v>
      </c>
      <c r="C7" s="7">
        <f>'سرمایه‌گذاری در سهام'!I13</f>
        <v>-303261015600</v>
      </c>
      <c r="D7" s="10"/>
      <c r="E7" s="8">
        <f>C7/$C$10</f>
        <v>1.0022924041413031</v>
      </c>
      <c r="F7" s="10"/>
      <c r="G7" s="8">
        <v>-0.10108259041863843</v>
      </c>
      <c r="J7" s="16"/>
    </row>
    <row r="8" spans="1:10">
      <c r="A8" s="1" t="s">
        <v>79</v>
      </c>
      <c r="C8" s="7">
        <f>'سرمایه‌گذاری در اوراق بهادار'!I10</f>
        <v>484763141</v>
      </c>
      <c r="D8" s="10"/>
      <c r="E8" s="8">
        <f t="shared" ref="E8:E9" si="0">C8/$C$10</f>
        <v>-1.6021657550367298E-3</v>
      </c>
      <c r="F8" s="10"/>
      <c r="G8" s="8">
        <v>1.6158065663272701E-4</v>
      </c>
      <c r="J8" s="3"/>
    </row>
    <row r="9" spans="1:10">
      <c r="A9" s="1" t="s">
        <v>80</v>
      </c>
      <c r="C9" s="7">
        <f>'درآمد سپرده بانکی'!E10</f>
        <v>208843640</v>
      </c>
      <c r="D9" s="10"/>
      <c r="E9" s="8">
        <f t="shared" si="0"/>
        <v>-6.9023838626629198E-4</v>
      </c>
      <c r="F9" s="10"/>
      <c r="G9" s="8">
        <v>6.9611506384658999E-5</v>
      </c>
    </row>
    <row r="10" spans="1:10" ht="24.75" thickBot="1">
      <c r="C10" s="14">
        <f>SUM(C7:C9)</f>
        <v>-302567408819</v>
      </c>
      <c r="E10" s="9">
        <f>SUM(E7:E9)</f>
        <v>1</v>
      </c>
      <c r="G10" s="9">
        <f>SUM(G7:G9)</f>
        <v>-0.10085139825562105</v>
      </c>
    </row>
    <row r="11" spans="1:10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7"/>
  <sheetViews>
    <sheetView rightToLeft="1" workbookViewId="0">
      <selection activeCell="K18" sqref="K18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0" t="s">
        <v>53</v>
      </c>
      <c r="B6" s="20" t="s">
        <v>53</v>
      </c>
      <c r="C6" s="20" t="s">
        <v>53</v>
      </c>
      <c r="D6" s="20" t="s">
        <v>53</v>
      </c>
      <c r="E6" s="20" t="s">
        <v>53</v>
      </c>
      <c r="F6" s="20" t="s">
        <v>53</v>
      </c>
      <c r="G6" s="20" t="s">
        <v>53</v>
      </c>
      <c r="I6" s="20" t="s">
        <v>54</v>
      </c>
      <c r="J6" s="20" t="s">
        <v>54</v>
      </c>
      <c r="K6" s="20" t="s">
        <v>54</v>
      </c>
      <c r="L6" s="20" t="s">
        <v>54</v>
      </c>
      <c r="M6" s="20" t="s">
        <v>54</v>
      </c>
      <c r="O6" s="20" t="s">
        <v>55</v>
      </c>
      <c r="P6" s="20" t="s">
        <v>55</v>
      </c>
      <c r="Q6" s="20" t="s">
        <v>55</v>
      </c>
      <c r="R6" s="20" t="s">
        <v>55</v>
      </c>
      <c r="S6" s="20" t="s">
        <v>55</v>
      </c>
    </row>
    <row r="7" spans="1:19" ht="24.75">
      <c r="A7" s="20" t="s">
        <v>56</v>
      </c>
      <c r="C7" s="20" t="s">
        <v>57</v>
      </c>
      <c r="E7" s="20" t="s">
        <v>26</v>
      </c>
      <c r="G7" s="20" t="s">
        <v>27</v>
      </c>
      <c r="I7" s="20" t="s">
        <v>58</v>
      </c>
      <c r="K7" s="20" t="s">
        <v>59</v>
      </c>
      <c r="M7" s="20" t="s">
        <v>60</v>
      </c>
      <c r="O7" s="20" t="s">
        <v>58</v>
      </c>
      <c r="Q7" s="20" t="s">
        <v>59</v>
      </c>
      <c r="S7" s="20" t="s">
        <v>60</v>
      </c>
    </row>
    <row r="8" spans="1:19">
      <c r="A8" s="1" t="s">
        <v>33</v>
      </c>
      <c r="C8" s="10" t="s">
        <v>82</v>
      </c>
      <c r="D8" s="10"/>
      <c r="E8" s="10" t="s">
        <v>35</v>
      </c>
      <c r="F8" s="10"/>
      <c r="G8" s="11">
        <v>16</v>
      </c>
      <c r="H8" s="10"/>
      <c r="I8" s="11">
        <v>243287672</v>
      </c>
      <c r="J8" s="10"/>
      <c r="K8" s="10">
        <v>0</v>
      </c>
      <c r="L8" s="10"/>
      <c r="M8" s="11">
        <v>243287672</v>
      </c>
      <c r="N8" s="10"/>
      <c r="O8" s="11">
        <v>1211709381</v>
      </c>
      <c r="P8" s="10"/>
      <c r="Q8" s="10">
        <v>0</v>
      </c>
      <c r="R8" s="10"/>
      <c r="S8" s="11">
        <v>1211709381</v>
      </c>
    </row>
    <row r="9" spans="1:19">
      <c r="A9" s="1" t="s">
        <v>45</v>
      </c>
      <c r="C9" s="11">
        <v>9</v>
      </c>
      <c r="D9" s="10"/>
      <c r="E9" s="10" t="s">
        <v>82</v>
      </c>
      <c r="F9" s="10"/>
      <c r="G9" s="11">
        <v>8</v>
      </c>
      <c r="H9" s="10"/>
      <c r="I9" s="11">
        <v>162273735</v>
      </c>
      <c r="J9" s="10"/>
      <c r="K9" s="11">
        <v>0</v>
      </c>
      <c r="L9" s="10"/>
      <c r="M9" s="11">
        <v>162273735</v>
      </c>
      <c r="N9" s="10"/>
      <c r="O9" s="11">
        <v>590879552</v>
      </c>
      <c r="P9" s="10"/>
      <c r="Q9" s="11">
        <v>0</v>
      </c>
      <c r="R9" s="10"/>
      <c r="S9" s="11">
        <v>590879552</v>
      </c>
    </row>
    <row r="10" spans="1:19">
      <c r="A10" s="1" t="s">
        <v>49</v>
      </c>
      <c r="C10" s="11">
        <v>17</v>
      </c>
      <c r="D10" s="10"/>
      <c r="E10" s="10" t="s">
        <v>82</v>
      </c>
      <c r="F10" s="10"/>
      <c r="G10" s="11">
        <v>10</v>
      </c>
      <c r="H10" s="10"/>
      <c r="I10" s="11">
        <v>46569905</v>
      </c>
      <c r="J10" s="10"/>
      <c r="K10" s="11">
        <v>0</v>
      </c>
      <c r="L10" s="10"/>
      <c r="M10" s="11">
        <v>46569905</v>
      </c>
      <c r="N10" s="10"/>
      <c r="O10" s="11">
        <v>229706831</v>
      </c>
      <c r="P10" s="10"/>
      <c r="Q10" s="11">
        <v>0</v>
      </c>
      <c r="R10" s="10"/>
      <c r="S10" s="11">
        <v>229706831</v>
      </c>
    </row>
    <row r="11" spans="1:19" ht="24.75" thickBot="1">
      <c r="I11" s="12">
        <f>SUM(I8:I10)</f>
        <v>452131312</v>
      </c>
      <c r="K11" s="13">
        <f>SUM(K8:K10)</f>
        <v>0</v>
      </c>
      <c r="L11" s="10"/>
      <c r="M11" s="5">
        <f>SUM(M8:M10)</f>
        <v>452131312</v>
      </c>
      <c r="N11" s="10"/>
      <c r="O11" s="5">
        <f>SUM(O8:O10)</f>
        <v>2032295764</v>
      </c>
      <c r="P11" s="10"/>
      <c r="Q11" s="13">
        <f>SUM(Q8:Q10)</f>
        <v>0</v>
      </c>
      <c r="R11" s="10"/>
      <c r="S11" s="5">
        <f>SUM(S8:S10)</f>
        <v>2032295764</v>
      </c>
    </row>
    <row r="12" spans="1:19" ht="24.75" thickTop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>
      <c r="I13" s="3"/>
      <c r="S13" s="3"/>
    </row>
    <row r="16" spans="1:19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9:19">
      <c r="I17" s="3"/>
      <c r="S17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2"/>
  <sheetViews>
    <sheetView rightToLeft="1" workbookViewId="0">
      <selection activeCell="I17" sqref="I17"/>
    </sheetView>
  </sheetViews>
  <sheetFormatPr defaultRowHeight="24"/>
  <cols>
    <col min="1" max="1" width="31.42578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>
      <c r="A7" s="20" t="s">
        <v>3</v>
      </c>
      <c r="C7" s="20" t="s">
        <v>7</v>
      </c>
      <c r="E7" s="20" t="s">
        <v>62</v>
      </c>
      <c r="G7" s="20" t="s">
        <v>63</v>
      </c>
      <c r="I7" s="20" t="s">
        <v>64</v>
      </c>
      <c r="K7" s="20" t="s">
        <v>7</v>
      </c>
      <c r="M7" s="20" t="s">
        <v>62</v>
      </c>
      <c r="O7" s="20" t="s">
        <v>63</v>
      </c>
      <c r="Q7" s="20" t="s">
        <v>64</v>
      </c>
    </row>
    <row r="8" spans="1:17">
      <c r="A8" s="1" t="s">
        <v>16</v>
      </c>
      <c r="C8" s="7">
        <v>1102500</v>
      </c>
      <c r="D8" s="7"/>
      <c r="E8" s="7">
        <v>1303728300000</v>
      </c>
      <c r="F8" s="7"/>
      <c r="G8" s="7">
        <v>1443226299295</v>
      </c>
      <c r="H8" s="7"/>
      <c r="I8" s="7">
        <f>E8-G8</f>
        <v>-139497999295</v>
      </c>
      <c r="J8" s="7"/>
      <c r="K8" s="7">
        <v>1102500</v>
      </c>
      <c r="L8" s="7"/>
      <c r="M8" s="7">
        <v>1303728300000</v>
      </c>
      <c r="N8" s="7"/>
      <c r="O8" s="7">
        <v>1366083512864</v>
      </c>
      <c r="P8" s="7"/>
      <c r="Q8" s="7">
        <f>M8-O8</f>
        <v>-62355212864</v>
      </c>
    </row>
    <row r="9" spans="1:17">
      <c r="A9" s="1" t="s">
        <v>15</v>
      </c>
      <c r="C9" s="7">
        <v>133600</v>
      </c>
      <c r="D9" s="7"/>
      <c r="E9" s="7">
        <v>158251538000</v>
      </c>
      <c r="F9" s="7"/>
      <c r="G9" s="7">
        <v>175183281781</v>
      </c>
      <c r="H9" s="7"/>
      <c r="I9" s="7">
        <f t="shared" ref="I9:I14" si="0">E9-G9</f>
        <v>-16931743781</v>
      </c>
      <c r="J9" s="7"/>
      <c r="K9" s="7">
        <v>133600</v>
      </c>
      <c r="L9" s="7"/>
      <c r="M9" s="7">
        <v>158251538000</v>
      </c>
      <c r="N9" s="7"/>
      <c r="O9" s="7">
        <v>164162780521</v>
      </c>
      <c r="P9" s="7"/>
      <c r="Q9" s="7">
        <f t="shared" ref="Q9:Q14" si="1">M9-O9</f>
        <v>-5911242521</v>
      </c>
    </row>
    <row r="10" spans="1:17">
      <c r="A10" s="1" t="s">
        <v>19</v>
      </c>
      <c r="C10" s="7">
        <v>172500</v>
      </c>
      <c r="D10" s="7"/>
      <c r="E10" s="7">
        <v>204329613318</v>
      </c>
      <c r="F10" s="7"/>
      <c r="G10" s="7">
        <v>224846352939</v>
      </c>
      <c r="H10" s="7"/>
      <c r="I10" s="7">
        <f t="shared" si="0"/>
        <v>-20516739621</v>
      </c>
      <c r="J10" s="7"/>
      <c r="K10" s="7">
        <v>172500</v>
      </c>
      <c r="L10" s="7"/>
      <c r="M10" s="7">
        <v>204329613318</v>
      </c>
      <c r="N10" s="7"/>
      <c r="O10" s="7">
        <v>211683537480</v>
      </c>
      <c r="P10" s="7"/>
      <c r="Q10" s="7">
        <f t="shared" si="1"/>
        <v>-7353924162</v>
      </c>
    </row>
    <row r="11" spans="1:17">
      <c r="A11" s="1" t="s">
        <v>18</v>
      </c>
      <c r="C11" s="7">
        <v>182500</v>
      </c>
      <c r="D11" s="7"/>
      <c r="E11" s="7">
        <v>215810082273</v>
      </c>
      <c r="F11" s="7"/>
      <c r="G11" s="7">
        <v>237231952998</v>
      </c>
      <c r="H11" s="7"/>
      <c r="I11" s="7">
        <f t="shared" si="0"/>
        <v>-21421870725</v>
      </c>
      <c r="J11" s="7"/>
      <c r="K11" s="7">
        <v>182500</v>
      </c>
      <c r="L11" s="7"/>
      <c r="M11" s="7">
        <v>215810082273</v>
      </c>
      <c r="N11" s="7"/>
      <c r="O11" s="7">
        <v>236450051213</v>
      </c>
      <c r="P11" s="7"/>
      <c r="Q11" s="7">
        <f t="shared" si="1"/>
        <v>-20639968940</v>
      </c>
    </row>
    <row r="12" spans="1:17">
      <c r="A12" s="1" t="s">
        <v>17</v>
      </c>
      <c r="C12" s="7">
        <v>878800</v>
      </c>
      <c r="D12" s="7"/>
      <c r="E12" s="7">
        <v>1040076277500</v>
      </c>
      <c r="F12" s="7"/>
      <c r="G12" s="7">
        <v>1143981141690</v>
      </c>
      <c r="H12" s="7"/>
      <c r="I12" s="7">
        <f t="shared" si="0"/>
        <v>-103904864190</v>
      </c>
      <c r="J12" s="7"/>
      <c r="K12" s="7">
        <v>878800</v>
      </c>
      <c r="L12" s="7"/>
      <c r="M12" s="7">
        <v>1040076277500</v>
      </c>
      <c r="N12" s="7"/>
      <c r="O12" s="7">
        <v>1080803901673</v>
      </c>
      <c r="P12" s="7"/>
      <c r="Q12" s="7">
        <f t="shared" si="1"/>
        <v>-40727624173</v>
      </c>
    </row>
    <row r="13" spans="1:17">
      <c r="A13" s="1" t="s">
        <v>33</v>
      </c>
      <c r="C13" s="7">
        <v>18500</v>
      </c>
      <c r="D13" s="7"/>
      <c r="E13" s="7">
        <v>18307981077</v>
      </c>
      <c r="F13" s="7"/>
      <c r="G13" s="7">
        <v>18219197171</v>
      </c>
      <c r="H13" s="7"/>
      <c r="I13" s="7">
        <f t="shared" si="0"/>
        <v>88783906</v>
      </c>
      <c r="J13" s="7"/>
      <c r="K13" s="7">
        <v>18500</v>
      </c>
      <c r="L13" s="7"/>
      <c r="M13" s="7">
        <v>18307981077</v>
      </c>
      <c r="N13" s="7"/>
      <c r="O13" s="7">
        <v>17756799496</v>
      </c>
      <c r="P13" s="7"/>
      <c r="Q13" s="7">
        <f t="shared" si="1"/>
        <v>551181581</v>
      </c>
    </row>
    <row r="14" spans="1:17">
      <c r="A14" s="1" t="s">
        <v>29</v>
      </c>
      <c r="C14" s="7">
        <v>0</v>
      </c>
      <c r="D14" s="7"/>
      <c r="E14" s="7">
        <v>0</v>
      </c>
      <c r="F14" s="7"/>
      <c r="G14" s="7">
        <v>854830034</v>
      </c>
      <c r="H14" s="7"/>
      <c r="I14" s="7">
        <f t="shared" si="0"/>
        <v>-854830034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f t="shared" si="1"/>
        <v>0</v>
      </c>
    </row>
    <row r="15" spans="1:17" ht="24.75" thickBot="1">
      <c r="E15" s="15">
        <f>SUM(E8:E14)</f>
        <v>2940503792168</v>
      </c>
      <c r="F15" s="10"/>
      <c r="G15" s="15">
        <f>SUM(G8:G14)</f>
        <v>3243543055908</v>
      </c>
      <c r="H15" s="10"/>
      <c r="I15" s="15">
        <f>SUM(I8:I14)</f>
        <v>-303039263740</v>
      </c>
      <c r="J15" s="10"/>
      <c r="K15" s="10"/>
      <c r="L15" s="10"/>
      <c r="M15" s="15">
        <f>SUM(M8:M14)</f>
        <v>2940503792168</v>
      </c>
      <c r="N15" s="10"/>
      <c r="O15" s="15">
        <f>SUM(O8:O14)</f>
        <v>3076940583247</v>
      </c>
      <c r="P15" s="10"/>
      <c r="Q15" s="15">
        <f>SUM(Q8:Q14)</f>
        <v>-136436791079</v>
      </c>
    </row>
    <row r="16" spans="1:17" ht="24.75" thickTop="1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5:17">
      <c r="G17" s="3"/>
      <c r="I17" s="3"/>
      <c r="O17" s="3"/>
      <c r="Q17" s="3"/>
    </row>
    <row r="18" spans="5:17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20" spans="5:17"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5:17">
      <c r="G21" s="3"/>
      <c r="I21" s="3"/>
      <c r="O21" s="3"/>
      <c r="Q21" s="3"/>
    </row>
    <row r="22" spans="5:17">
      <c r="E22" s="3"/>
      <c r="F22" s="3">
        <f t="shared" ref="F22" si="2">F21-F20</f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1"/>
  <sheetViews>
    <sheetView rightToLeft="1" workbookViewId="0">
      <selection activeCell="I16" sqref="I16"/>
    </sheetView>
  </sheetViews>
  <sheetFormatPr defaultRowHeight="24"/>
  <cols>
    <col min="1" max="1" width="30.140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9.7109375" style="1" bestFit="1" customWidth="1"/>
    <col min="12" max="12" width="1" style="1" customWidth="1"/>
    <col min="13" max="13" width="17.42578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K6" s="20" t="s">
        <v>55</v>
      </c>
      <c r="L6" s="20" t="s">
        <v>55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</row>
    <row r="7" spans="1:17" ht="24.75">
      <c r="A7" s="20" t="s">
        <v>3</v>
      </c>
      <c r="C7" s="20" t="s">
        <v>7</v>
      </c>
      <c r="E7" s="20" t="s">
        <v>62</v>
      </c>
      <c r="G7" s="20" t="s">
        <v>63</v>
      </c>
      <c r="I7" s="20" t="s">
        <v>65</v>
      </c>
      <c r="K7" s="20" t="s">
        <v>7</v>
      </c>
      <c r="M7" s="20" t="s">
        <v>62</v>
      </c>
      <c r="O7" s="20" t="s">
        <v>63</v>
      </c>
      <c r="Q7" s="20" t="s">
        <v>65</v>
      </c>
    </row>
    <row r="8" spans="1:17">
      <c r="A8" s="1" t="s">
        <v>18</v>
      </c>
      <c r="C8" s="7">
        <v>1200</v>
      </c>
      <c r="D8" s="7"/>
      <c r="E8" s="7">
        <v>1515663155</v>
      </c>
      <c r="F8" s="7"/>
      <c r="G8" s="7">
        <v>1554740064</v>
      </c>
      <c r="H8" s="7"/>
      <c r="I8" s="7">
        <f>E8-G8</f>
        <v>-39076909</v>
      </c>
      <c r="J8" s="7"/>
      <c r="K8" s="7">
        <v>2900</v>
      </c>
      <c r="L8" s="7"/>
      <c r="M8" s="7">
        <v>3503381509</v>
      </c>
      <c r="N8" s="7"/>
      <c r="O8" s="7">
        <v>3640145433</v>
      </c>
      <c r="P8" s="7"/>
      <c r="Q8" s="7">
        <f>M8-O8</f>
        <v>-136763924</v>
      </c>
    </row>
    <row r="9" spans="1:17">
      <c r="A9" s="1" t="s">
        <v>17</v>
      </c>
      <c r="C9" s="7">
        <v>4700</v>
      </c>
      <c r="D9" s="7"/>
      <c r="E9" s="7">
        <v>5816210853</v>
      </c>
      <c r="F9" s="7"/>
      <c r="G9" s="7">
        <v>5780357685</v>
      </c>
      <c r="H9" s="7"/>
      <c r="I9" s="7">
        <f t="shared" ref="I9:I13" si="0">E9-G9</f>
        <v>35853168</v>
      </c>
      <c r="J9" s="7"/>
      <c r="K9" s="7">
        <v>13900</v>
      </c>
      <c r="L9" s="7"/>
      <c r="M9" s="7">
        <v>16627578671</v>
      </c>
      <c r="N9" s="7"/>
      <c r="O9" s="7">
        <v>17073742685</v>
      </c>
      <c r="P9" s="7"/>
      <c r="Q9" s="7">
        <f t="shared" ref="Q9:Q13" si="1">M9-O9</f>
        <v>-446164014</v>
      </c>
    </row>
    <row r="10" spans="1:17">
      <c r="A10" s="1" t="s">
        <v>16</v>
      </c>
      <c r="C10" s="7">
        <v>70100</v>
      </c>
      <c r="D10" s="7"/>
      <c r="E10" s="7">
        <v>85882995522</v>
      </c>
      <c r="F10" s="7"/>
      <c r="G10" s="7">
        <v>86860598330</v>
      </c>
      <c r="H10" s="7"/>
      <c r="I10" s="7">
        <f t="shared" si="0"/>
        <v>-977602808</v>
      </c>
      <c r="J10" s="7"/>
      <c r="K10" s="7">
        <v>169300</v>
      </c>
      <c r="L10" s="7"/>
      <c r="M10" s="7">
        <v>203107910126</v>
      </c>
      <c r="N10" s="7"/>
      <c r="O10" s="7">
        <v>209050756586</v>
      </c>
      <c r="P10" s="7"/>
      <c r="Q10" s="7">
        <f t="shared" si="1"/>
        <v>-5942846460</v>
      </c>
    </row>
    <row r="11" spans="1:17">
      <c r="A11" s="1" t="s">
        <v>19</v>
      </c>
      <c r="C11" s="7">
        <v>200</v>
      </c>
      <c r="D11" s="7"/>
      <c r="E11" s="7">
        <v>237203128</v>
      </c>
      <c r="F11" s="7"/>
      <c r="G11" s="7">
        <v>245430186</v>
      </c>
      <c r="H11" s="7"/>
      <c r="I11" s="7">
        <f t="shared" si="0"/>
        <v>-8227058</v>
      </c>
      <c r="J11" s="7"/>
      <c r="K11" s="7">
        <v>13700</v>
      </c>
      <c r="L11" s="7"/>
      <c r="M11" s="7">
        <v>16213938375</v>
      </c>
      <c r="N11" s="7"/>
      <c r="O11" s="7">
        <v>16828999391</v>
      </c>
      <c r="P11" s="7"/>
      <c r="Q11" s="7">
        <f t="shared" si="1"/>
        <v>-615061016</v>
      </c>
    </row>
    <row r="12" spans="1:17">
      <c r="A12" s="1" t="s">
        <v>15</v>
      </c>
      <c r="C12" s="7">
        <v>5200</v>
      </c>
      <c r="D12" s="7"/>
      <c r="E12" s="7">
        <v>6390824911</v>
      </c>
      <c r="F12" s="7"/>
      <c r="G12" s="7">
        <v>6389569292</v>
      </c>
      <c r="H12" s="7"/>
      <c r="I12" s="7">
        <f t="shared" si="0"/>
        <v>1255619</v>
      </c>
      <c r="J12" s="7"/>
      <c r="K12" s="7">
        <v>13400</v>
      </c>
      <c r="L12" s="7"/>
      <c r="M12" s="7">
        <v>16141620217</v>
      </c>
      <c r="N12" s="7"/>
      <c r="O12" s="7">
        <v>16478012236</v>
      </c>
      <c r="P12" s="7"/>
      <c r="Q12" s="7">
        <f t="shared" si="1"/>
        <v>-336392019</v>
      </c>
    </row>
    <row r="13" spans="1:17">
      <c r="A13" s="1" t="s">
        <v>29</v>
      </c>
      <c r="C13" s="7">
        <v>15000</v>
      </c>
      <c r="D13" s="7"/>
      <c r="E13" s="7">
        <v>15000000000</v>
      </c>
      <c r="F13" s="7"/>
      <c r="G13" s="7">
        <v>13992478403</v>
      </c>
      <c r="H13" s="7"/>
      <c r="I13" s="7">
        <f t="shared" si="0"/>
        <v>1007521597</v>
      </c>
      <c r="J13" s="7"/>
      <c r="K13" s="7">
        <v>15000</v>
      </c>
      <c r="L13" s="7"/>
      <c r="M13" s="7">
        <v>15000000000</v>
      </c>
      <c r="N13" s="7"/>
      <c r="O13" s="7">
        <v>13992478403</v>
      </c>
      <c r="P13" s="7"/>
      <c r="Q13" s="7">
        <f t="shared" si="1"/>
        <v>1007521597</v>
      </c>
    </row>
    <row r="14" spans="1:17" ht="24.75" thickBot="1">
      <c r="C14" s="7"/>
      <c r="D14" s="7"/>
      <c r="E14" s="15">
        <f>SUM(E8:E13)</f>
        <v>114842897569</v>
      </c>
      <c r="F14" s="7"/>
      <c r="G14" s="15">
        <f>SUM(G8:G13)</f>
        <v>114823173960</v>
      </c>
      <c r="H14" s="7"/>
      <c r="I14" s="15">
        <f>SUM(I8:I13)</f>
        <v>19723609</v>
      </c>
      <c r="J14" s="7"/>
      <c r="K14" s="7"/>
      <c r="L14" s="7"/>
      <c r="M14" s="15">
        <f>SUM(M8:M13)</f>
        <v>270594428898</v>
      </c>
      <c r="N14" s="7"/>
      <c r="O14" s="15">
        <f>SUM(O8:O13)</f>
        <v>277064134734</v>
      </c>
      <c r="P14" s="7"/>
      <c r="Q14" s="15">
        <f>SUM(Q8:Q13)</f>
        <v>-6469705836</v>
      </c>
    </row>
    <row r="15" spans="1:17" ht="24.75" thickTop="1">
      <c r="D15" s="6">
        <f t="shared" ref="D15:F15" si="2">SUM(D8:D12)</f>
        <v>0</v>
      </c>
      <c r="E15" s="6"/>
      <c r="F15" s="6">
        <f t="shared" si="2"/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>
      <c r="G16" s="3"/>
      <c r="I16" s="3"/>
      <c r="O16" s="3"/>
      <c r="Q16" s="3"/>
    </row>
    <row r="17" spans="7:17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9" spans="7:17"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7:17">
      <c r="G20" s="3"/>
      <c r="I20" s="3"/>
      <c r="O20" s="3"/>
      <c r="Q20" s="3"/>
    </row>
    <row r="21" spans="7:17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4"/>
  <sheetViews>
    <sheetView rightToLeft="1" workbookViewId="0">
      <selection activeCell="M13" sqref="M13:Q13"/>
    </sheetView>
  </sheetViews>
  <sheetFormatPr defaultRowHeight="24"/>
  <cols>
    <col min="1" max="1" width="30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71093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19" t="s">
        <v>3</v>
      </c>
      <c r="C6" s="20" t="s">
        <v>54</v>
      </c>
      <c r="D6" s="20" t="s">
        <v>54</v>
      </c>
      <c r="E6" s="20" t="s">
        <v>54</v>
      </c>
      <c r="F6" s="20" t="s">
        <v>54</v>
      </c>
      <c r="G6" s="20" t="s">
        <v>54</v>
      </c>
      <c r="H6" s="20" t="s">
        <v>54</v>
      </c>
      <c r="I6" s="20" t="s">
        <v>54</v>
      </c>
      <c r="J6" s="20" t="s">
        <v>54</v>
      </c>
      <c r="K6" s="20" t="s">
        <v>54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  <c r="R6" s="20" t="s">
        <v>55</v>
      </c>
      <c r="S6" s="20" t="s">
        <v>55</v>
      </c>
      <c r="T6" s="20" t="s">
        <v>55</v>
      </c>
      <c r="U6" s="20" t="s">
        <v>55</v>
      </c>
    </row>
    <row r="7" spans="1:21" ht="24.75">
      <c r="A7" s="20" t="s">
        <v>3</v>
      </c>
      <c r="C7" s="20" t="s">
        <v>66</v>
      </c>
      <c r="E7" s="20" t="s">
        <v>67</v>
      </c>
      <c r="G7" s="20" t="s">
        <v>68</v>
      </c>
      <c r="I7" s="20" t="s">
        <v>42</v>
      </c>
      <c r="K7" s="20" t="s">
        <v>69</v>
      </c>
      <c r="M7" s="20" t="s">
        <v>66</v>
      </c>
      <c r="O7" s="20" t="s">
        <v>67</v>
      </c>
      <c r="Q7" s="20" t="s">
        <v>68</v>
      </c>
      <c r="S7" s="20" t="s">
        <v>42</v>
      </c>
      <c r="U7" s="20" t="s">
        <v>69</v>
      </c>
    </row>
    <row r="8" spans="1:21">
      <c r="A8" s="1" t="s">
        <v>18</v>
      </c>
      <c r="C8" s="7">
        <v>0</v>
      </c>
      <c r="D8" s="7"/>
      <c r="E8" s="7">
        <v>-21421870726</v>
      </c>
      <c r="F8" s="7"/>
      <c r="G8" s="7">
        <v>-39076909</v>
      </c>
      <c r="H8" s="7"/>
      <c r="I8" s="7">
        <f>C8+E8+G8</f>
        <v>-21460947635</v>
      </c>
      <c r="J8" s="7"/>
      <c r="K8" s="8">
        <f>I8/$I$13</f>
        <v>7.0767248446159989E-2</v>
      </c>
      <c r="L8" s="7"/>
      <c r="M8" s="7">
        <v>0</v>
      </c>
      <c r="N8" s="7"/>
      <c r="O8" s="7">
        <v>-20639968941</v>
      </c>
      <c r="P8" s="7"/>
      <c r="Q8" s="7">
        <v>-136763924</v>
      </c>
      <c r="R8" s="7"/>
      <c r="S8" s="7">
        <f>M8+O8+Q8</f>
        <v>-20776732865</v>
      </c>
      <c r="T8" s="7"/>
      <c r="U8" s="8">
        <f>S8/$S$13</f>
        <v>0.14381825416518929</v>
      </c>
    </row>
    <row r="9" spans="1:21">
      <c r="A9" s="1" t="s">
        <v>17</v>
      </c>
      <c r="C9" s="7">
        <v>0</v>
      </c>
      <c r="D9" s="7"/>
      <c r="E9" s="7">
        <v>-103904864190</v>
      </c>
      <c r="F9" s="7"/>
      <c r="G9" s="7">
        <v>35853168</v>
      </c>
      <c r="H9" s="7"/>
      <c r="I9" s="7">
        <f t="shared" ref="I9:I12" si="0">C9+E9+G9</f>
        <v>-103869011022</v>
      </c>
      <c r="J9" s="7"/>
      <c r="K9" s="8">
        <f t="shared" ref="K9:K12" si="1">I9/$I$13</f>
        <v>0.34250696818546167</v>
      </c>
      <c r="L9" s="7"/>
      <c r="M9" s="7">
        <v>0</v>
      </c>
      <c r="N9" s="7"/>
      <c r="O9" s="7">
        <v>-40727624173</v>
      </c>
      <c r="P9" s="7"/>
      <c r="Q9" s="7">
        <v>-446164014</v>
      </c>
      <c r="R9" s="7"/>
      <c r="S9" s="7">
        <f t="shared" ref="S9:S12" si="2">M9+O9+Q9</f>
        <v>-41173788187</v>
      </c>
      <c r="T9" s="7"/>
      <c r="U9" s="8">
        <f t="shared" ref="U9:U12" si="3">S9/$S$13</f>
        <v>0.2850083491421756</v>
      </c>
    </row>
    <row r="10" spans="1:21">
      <c r="A10" s="1" t="s">
        <v>16</v>
      </c>
      <c r="C10" s="7">
        <v>0</v>
      </c>
      <c r="D10" s="7"/>
      <c r="E10" s="7">
        <v>-139497999295</v>
      </c>
      <c r="F10" s="7"/>
      <c r="G10" s="7">
        <v>-977602808</v>
      </c>
      <c r="H10" s="7"/>
      <c r="I10" s="7">
        <f t="shared" si="0"/>
        <v>-140475602103</v>
      </c>
      <c r="J10" s="7"/>
      <c r="K10" s="8">
        <f t="shared" si="1"/>
        <v>0.4632168161313775</v>
      </c>
      <c r="L10" s="7"/>
      <c r="M10" s="7">
        <v>0</v>
      </c>
      <c r="N10" s="7"/>
      <c r="O10" s="7">
        <v>-62355212864</v>
      </c>
      <c r="P10" s="7"/>
      <c r="Q10" s="7">
        <v>-5942846460</v>
      </c>
      <c r="R10" s="7"/>
      <c r="S10" s="7">
        <f t="shared" si="2"/>
        <v>-68298059324</v>
      </c>
      <c r="T10" s="7"/>
      <c r="U10" s="8">
        <f t="shared" si="3"/>
        <v>0.47276478542952127</v>
      </c>
    </row>
    <row r="11" spans="1:21">
      <c r="A11" s="1" t="s">
        <v>19</v>
      </c>
      <c r="C11" s="7">
        <v>0</v>
      </c>
      <c r="D11" s="7"/>
      <c r="E11" s="7">
        <v>-20516739620</v>
      </c>
      <c r="F11" s="7"/>
      <c r="G11" s="7">
        <v>-8227058</v>
      </c>
      <c r="H11" s="7"/>
      <c r="I11" s="7">
        <f t="shared" si="0"/>
        <v>-20524966678</v>
      </c>
      <c r="J11" s="7"/>
      <c r="K11" s="8">
        <f t="shared" si="1"/>
        <v>6.7680861113623467E-2</v>
      </c>
      <c r="L11" s="7"/>
      <c r="M11" s="7">
        <v>0</v>
      </c>
      <c r="N11" s="7"/>
      <c r="O11" s="7">
        <v>-7353924161</v>
      </c>
      <c r="P11" s="7"/>
      <c r="Q11" s="7">
        <v>-615061016</v>
      </c>
      <c r="R11" s="7"/>
      <c r="S11" s="7">
        <f t="shared" si="2"/>
        <v>-7968985177</v>
      </c>
      <c r="T11" s="7"/>
      <c r="U11" s="8">
        <f t="shared" si="3"/>
        <v>5.5161970992806134E-2</v>
      </c>
    </row>
    <row r="12" spans="1:21">
      <c r="A12" s="1" t="s">
        <v>15</v>
      </c>
      <c r="C12" s="7">
        <v>0</v>
      </c>
      <c r="D12" s="7"/>
      <c r="E12" s="7">
        <v>-16931743781</v>
      </c>
      <c r="F12" s="7"/>
      <c r="G12" s="7">
        <v>1255619</v>
      </c>
      <c r="H12" s="7"/>
      <c r="I12" s="7">
        <f t="shared" si="0"/>
        <v>-16930488162</v>
      </c>
      <c r="J12" s="7"/>
      <c r="K12" s="8">
        <f t="shared" si="1"/>
        <v>5.5828106123377366E-2</v>
      </c>
      <c r="L12" s="7"/>
      <c r="M12" s="7">
        <v>0</v>
      </c>
      <c r="N12" s="7"/>
      <c r="O12" s="7">
        <v>-5911242521</v>
      </c>
      <c r="P12" s="7"/>
      <c r="Q12" s="7">
        <v>-336392019</v>
      </c>
      <c r="R12" s="7"/>
      <c r="S12" s="7">
        <f t="shared" si="2"/>
        <v>-6247634540</v>
      </c>
      <c r="T12" s="7"/>
      <c r="U12" s="8">
        <f t="shared" si="3"/>
        <v>4.3246640270307744E-2</v>
      </c>
    </row>
    <row r="13" spans="1:21" ht="24.75" thickBot="1">
      <c r="C13" s="15">
        <f>SUM(C8:C12)</f>
        <v>0</v>
      </c>
      <c r="D13" s="7"/>
      <c r="E13" s="15">
        <f>SUM(E8:E12)</f>
        <v>-302273217612</v>
      </c>
      <c r="F13" s="7"/>
      <c r="G13" s="15">
        <f>SUM(G8:G12)</f>
        <v>-987797988</v>
      </c>
      <c r="H13" s="7"/>
      <c r="I13" s="15">
        <f>SUM(I8:I12)</f>
        <v>-303261015600</v>
      </c>
      <c r="J13" s="7"/>
      <c r="K13" s="9">
        <f>SUM(K8:K12)</f>
        <v>1</v>
      </c>
      <c r="L13" s="7"/>
      <c r="M13" s="15">
        <f>SUM(M8:M12)</f>
        <v>0</v>
      </c>
      <c r="N13" s="7"/>
      <c r="O13" s="15">
        <f>SUM(O8:O12)</f>
        <v>-136987972660</v>
      </c>
      <c r="P13" s="7"/>
      <c r="Q13" s="15">
        <f>SUM(Q8:Q12)</f>
        <v>-7477227433</v>
      </c>
      <c r="R13" s="7"/>
      <c r="S13" s="15">
        <f>SUM(S8:S12)</f>
        <v>-144465200093</v>
      </c>
      <c r="T13" s="7"/>
      <c r="U13" s="9">
        <f>SUM(U8:U12)</f>
        <v>1</v>
      </c>
    </row>
    <row r="14" spans="1:21" ht="24.75" thickTop="1">
      <c r="E14" s="6"/>
      <c r="G14" s="6"/>
      <c r="O14" s="6"/>
      <c r="Q14" s="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2022-01-24T13:46:15Z</dcterms:created>
  <dcterms:modified xsi:type="dcterms:W3CDTF">2022-01-29T14:41:33Z</dcterms:modified>
</cp:coreProperties>
</file>