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نهایی\"/>
    </mc:Choice>
  </mc:AlternateContent>
  <xr:revisionPtr revIDLastSave="0" documentId="13_ncr:1_{E8D06E4D-8B8F-4CA0-8496-CE76C3269A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12" l="1"/>
  <c r="Q8" i="12"/>
  <c r="Q10" i="12" s="1"/>
  <c r="I9" i="12"/>
  <c r="I10" i="12" s="1"/>
  <c r="I8" i="12"/>
  <c r="I13" i="10"/>
  <c r="G13" i="10"/>
  <c r="E13" i="10"/>
  <c r="G10" i="15"/>
  <c r="E9" i="15"/>
  <c r="C10" i="15"/>
  <c r="E7" i="15" s="1"/>
  <c r="C9" i="14"/>
  <c r="E9" i="14"/>
  <c r="E10" i="13"/>
  <c r="G9" i="13" s="1"/>
  <c r="I10" i="13"/>
  <c r="K9" i="13" s="1"/>
  <c r="G8" i="13"/>
  <c r="O10" i="12"/>
  <c r="M10" i="12"/>
  <c r="K10" i="12"/>
  <c r="G10" i="12"/>
  <c r="E10" i="12"/>
  <c r="C10" i="12"/>
  <c r="G13" i="11"/>
  <c r="C13" i="11"/>
  <c r="E13" i="11"/>
  <c r="Q13" i="11"/>
  <c r="O13" i="11"/>
  <c r="M13" i="11"/>
  <c r="S12" i="11"/>
  <c r="S11" i="11"/>
  <c r="S10" i="11"/>
  <c r="S9" i="11"/>
  <c r="S8" i="11"/>
  <c r="I12" i="11"/>
  <c r="I11" i="11"/>
  <c r="I10" i="11"/>
  <c r="I9" i="11"/>
  <c r="I8" i="11"/>
  <c r="I13" i="11" s="1"/>
  <c r="K10" i="11" s="1"/>
  <c r="AK11" i="3"/>
  <c r="AI11" i="3"/>
  <c r="Q9" i="10"/>
  <c r="Q10" i="10"/>
  <c r="Q11" i="10"/>
  <c r="Q12" i="10"/>
  <c r="Q8" i="10"/>
  <c r="O13" i="10"/>
  <c r="M13" i="10"/>
  <c r="I12" i="9"/>
  <c r="E15" i="9"/>
  <c r="G15" i="9"/>
  <c r="M15" i="9"/>
  <c r="O15" i="9"/>
  <c r="Q13" i="9"/>
  <c r="Q12" i="9"/>
  <c r="Q11" i="9"/>
  <c r="Q10" i="9"/>
  <c r="Q9" i="9"/>
  <c r="Q8" i="9"/>
  <c r="I9" i="9"/>
  <c r="I10" i="9"/>
  <c r="I11" i="9"/>
  <c r="I13" i="9"/>
  <c r="I14" i="9"/>
  <c r="I15" i="9" s="1"/>
  <c r="Q14" i="9"/>
  <c r="I8" i="9"/>
  <c r="I11" i="7"/>
  <c r="K11" i="7"/>
  <c r="M11" i="7"/>
  <c r="O11" i="7"/>
  <c r="Q11" i="7"/>
  <c r="S11" i="7"/>
  <c r="Q10" i="6"/>
  <c r="O10" i="6"/>
  <c r="M10" i="6"/>
  <c r="K10" i="6"/>
  <c r="AG11" i="3"/>
  <c r="AA11" i="3"/>
  <c r="W11" i="3"/>
  <c r="S11" i="3"/>
  <c r="Q11" i="3"/>
  <c r="Y14" i="1"/>
  <c r="W14" i="1"/>
  <c r="U14" i="1"/>
  <c r="O14" i="1"/>
  <c r="K14" i="1"/>
  <c r="G14" i="1"/>
  <c r="E14" i="1"/>
  <c r="G10" i="13" l="1"/>
  <c r="E8" i="15"/>
  <c r="E10" i="15" s="1"/>
  <c r="S13" i="11"/>
  <c r="U9" i="11" s="1"/>
  <c r="K8" i="13"/>
  <c r="K10" i="13" s="1"/>
  <c r="K11" i="11"/>
  <c r="U12" i="11"/>
  <c r="K8" i="11"/>
  <c r="K9" i="11"/>
  <c r="K12" i="11"/>
  <c r="Q13" i="10"/>
  <c r="Q15" i="9"/>
  <c r="U10" i="11" l="1"/>
  <c r="U8" i="11"/>
  <c r="U11" i="11"/>
  <c r="U13" i="11"/>
  <c r="K13" i="11"/>
</calcChain>
</file>

<file path=xl/sharedStrings.xml><?xml version="1.0" encoding="utf-8"?>
<sst xmlns="http://schemas.openxmlformats.org/spreadsheetml/2006/main" count="395" uniqueCount="85">
  <si>
    <t>صندوق سرمایه‌گذاری در اوراق بهادار مبتنی بر سکه طلای مفید</t>
  </si>
  <si>
    <t>صورت وضعیت پورتفوی</t>
  </si>
  <si>
    <t>برای ماه منتهی به 1400/09/30</t>
  </si>
  <si>
    <t>نام شرکت</t>
  </si>
  <si>
    <t>1400/08/30</t>
  </si>
  <si>
    <t>تغییرات طی دوره</t>
  </si>
  <si>
    <t>1400/09/30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</si>
  <si>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</si>
  <si>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</si>
  <si>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</si>
  <si>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</si>
  <si>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</si>
  <si>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</si>
  <si>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</si>
  <si>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</si>
  <si>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سکه تمام بهارتحویل1روزه آینده</t>
  </si>
  <si>
    <t>سکه تمام بهارتحویلی 1روزه رفاه</t>
  </si>
  <si>
    <t>سکه تمام بهارتحویلی 1روزه ملت</t>
  </si>
  <si>
    <t>سکه تمام بهارتحویلی1روز صادرات</t>
  </si>
  <si>
    <t>سکه تمام بهارتحویلی1روزه سامان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</si>
  <si>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</si>
  <si>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</si>
  <si>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</si>
  <si>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</si>
  <si>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</si>
  <si>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</si>
  <si>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</si>
  <si>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</si>
  <si>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</si>
  <si>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اسنادخزانه-م11بودجه98-001013</t>
  </si>
  <si>
    <t>بله</t>
  </si>
  <si>
    <t>1398/07/09</t>
  </si>
  <si>
    <t>1400/10/13</t>
  </si>
  <si>
    <t>صکوک اجاره مخابرات-3 ماهه 16%</t>
  </si>
  <si>
    <t>1397/02/30</t>
  </si>
  <si>
    <t>1401/02/30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</si>
  <si>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</si>
  <si>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</si>
  <si>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</si>
  <si>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</si>
  <si>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</si>
  <si>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</si>
  <si>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</si>
  <si>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</si>
  <si>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</si>
  <si>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</si>
  <si>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</si>
  <si>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</si>
  <si>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</si>
  <si>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بانک پاسارگاد هفت تیر</t>
  </si>
  <si>
    <t>207-8100-16622166-1</t>
  </si>
  <si>
    <t>1399/07/05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</si>
  <si>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</si>
  <si>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</si>
  <si>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</si>
  <si>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</si>
  <si>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</si>
  <si>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</si>
  <si>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</si>
  <si>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</si>
  <si>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</si>
  <si>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</si>
  <si>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</si>
  <si>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</si>
  <si>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</si>
  <si>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</si>
  <si>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</si>
  <si>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</si>
  <si>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</si>
  <si>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</si>
  <si>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</si>
  <si>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</si>
  <si>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</si>
  <si>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</si>
  <si>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</si>
  <si>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</si>
  <si>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</si>
  <si>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</si>
  <si>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</si>
  <si>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</si>
  <si>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</si>
  <si>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1400/09/01</t>
  </si>
  <si>
    <t>-</t>
  </si>
  <si>
    <t>از ابتدای سال تا</t>
  </si>
  <si>
    <t>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</si>
</sst>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b/>
      <sz val="16"/>
      <color rgb="FF000000"/>
      <name val="B Mitra"/>
      <charset val="178"/>
    </font>
    <font>
      <sz val="16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10" fontId="3" fillId="0" borderId="0" xfId="1" applyNumberFormat="1" applyFont="1" applyAlignment="1">
      <alignment horizontal="center"/>
    </xf>
    <xf numFmtId="10" fontId="3" fillId="0" borderId="2" xfId="1" applyNumberFormat="1" applyFont="1" applyBorder="1" applyAlignment="1">
      <alignment horizontal="center"/>
    </xf>
    <xf numFmtId="3" fontId="3" fillId="0" borderId="2" xfId="0" applyNumberFormat="1" applyFont="1" applyBorder="1"/>
    <xf numFmtId="3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7" fontId="3" fillId="0" borderId="0" xfId="0" applyNumberFormat="1" applyFont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3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0</xdr:row>
          <xdr:rowOff>95250</xdr:rowOff>
        </xdr:from>
        <xdr:to>
          <xdr:col>11</xdr:col>
          <xdr:colOff>114300</xdr:colOff>
          <xdr:row>34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1FE49C1-B307-4430-A29C-1249FC0E5A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79018-356C-42F8-BB98-0D4DD260542C}">
  <dimension ref="A1"/>
  <sheetViews>
    <sheetView rightToLeft="1" tabSelected="1" workbookViewId="0">
      <selection activeCell="N7" sqref="N7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504825</xdr:colOff>
                <xdr:row>0</xdr:row>
                <xdr:rowOff>95250</xdr:rowOff>
              </from>
              <to>
                <xdr:col>11</xdr:col>
                <xdr:colOff>123825</xdr:colOff>
                <xdr:row>34</xdr:row>
                <xdr:rowOff>38100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1"/>
  <sheetViews>
    <sheetView rightToLeft="1" workbookViewId="0">
      <selection activeCell="Q11" sqref="Q11"/>
    </sheetView>
  </sheetViews>
  <sheetFormatPr defaultRowHeight="24"/>
  <cols>
    <col min="1" max="1" width="31.425781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52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7" t="s">
        <v>56</v>
      </c>
      <c r="C6" s="18" t="s">
        <v>54</v>
      </c>
      <c r="D6" s="18" t="s">
        <v>54</v>
      </c>
      <c r="E6" s="18" t="s">
        <v>54</v>
      </c>
      <c r="F6" s="18" t="s">
        <v>54</v>
      </c>
      <c r="G6" s="18" t="s">
        <v>54</v>
      </c>
      <c r="H6" s="18" t="s">
        <v>54</v>
      </c>
      <c r="I6" s="18" t="s">
        <v>54</v>
      </c>
      <c r="K6" s="18" t="s">
        <v>55</v>
      </c>
      <c r="L6" s="18" t="s">
        <v>55</v>
      </c>
      <c r="M6" s="18" t="s">
        <v>55</v>
      </c>
      <c r="N6" s="18" t="s">
        <v>55</v>
      </c>
      <c r="O6" s="18" t="s">
        <v>55</v>
      </c>
      <c r="P6" s="18" t="s">
        <v>55</v>
      </c>
      <c r="Q6" s="18" t="s">
        <v>55</v>
      </c>
    </row>
    <row r="7" spans="1:17" ht="24.75">
      <c r="A7" s="18" t="s">
        <v>56</v>
      </c>
      <c r="C7" s="18" t="s">
        <v>70</v>
      </c>
      <c r="E7" s="18" t="s">
        <v>67</v>
      </c>
      <c r="G7" s="18" t="s">
        <v>68</v>
      </c>
      <c r="I7" s="18" t="s">
        <v>71</v>
      </c>
      <c r="K7" s="18" t="s">
        <v>70</v>
      </c>
      <c r="M7" s="18" t="s">
        <v>67</v>
      </c>
      <c r="O7" s="18" t="s">
        <v>68</v>
      </c>
      <c r="Q7" s="18" t="s">
        <v>71</v>
      </c>
    </row>
    <row r="8" spans="1:17">
      <c r="A8" s="1" t="s">
        <v>33</v>
      </c>
      <c r="C8" s="4">
        <v>229192518</v>
      </c>
      <c r="D8" s="5"/>
      <c r="E8" s="4">
        <v>92483234</v>
      </c>
      <c r="F8" s="5"/>
      <c r="G8" s="4">
        <v>0</v>
      </c>
      <c r="H8" s="5"/>
      <c r="I8" s="4">
        <f>C8+E8+G8</f>
        <v>321675752</v>
      </c>
      <c r="J8" s="5"/>
      <c r="K8" s="4">
        <v>968421709</v>
      </c>
      <c r="L8" s="5"/>
      <c r="M8" s="4">
        <v>462397675</v>
      </c>
      <c r="N8" s="5"/>
      <c r="O8" s="4">
        <v>0</v>
      </c>
      <c r="P8" s="5"/>
      <c r="Q8" s="4">
        <f>K8+M8+O8</f>
        <v>1430819384</v>
      </c>
    </row>
    <row r="9" spans="1:17">
      <c r="A9" s="1" t="s">
        <v>29</v>
      </c>
      <c r="C9" s="4">
        <v>0</v>
      </c>
      <c r="D9" s="5"/>
      <c r="E9" s="4">
        <v>245685462</v>
      </c>
      <c r="F9" s="5"/>
      <c r="G9" s="4">
        <v>0</v>
      </c>
      <c r="H9" s="5"/>
      <c r="I9" s="4">
        <f>C9+E9+G9</f>
        <v>245685462</v>
      </c>
      <c r="J9" s="5"/>
      <c r="K9" s="4">
        <v>0</v>
      </c>
      <c r="L9" s="5"/>
      <c r="M9" s="4">
        <v>854830035</v>
      </c>
      <c r="N9" s="5"/>
      <c r="O9" s="4">
        <v>0</v>
      </c>
      <c r="P9" s="5"/>
      <c r="Q9" s="4">
        <f>K9+M9+O9</f>
        <v>854830035</v>
      </c>
    </row>
    <row r="10" spans="1:17" ht="24.75" thickBot="1">
      <c r="C10" s="7">
        <f>SUM(C8:C9)</f>
        <v>229192518</v>
      </c>
      <c r="D10" s="5"/>
      <c r="E10" s="7">
        <f>SUM(E8:E9)</f>
        <v>338168696</v>
      </c>
      <c r="F10" s="5"/>
      <c r="G10" s="7">
        <f>SUM(G8:G9)</f>
        <v>0</v>
      </c>
      <c r="H10" s="5"/>
      <c r="I10" s="7">
        <f>SUM(I8:I9)</f>
        <v>567361214</v>
      </c>
      <c r="J10" s="5"/>
      <c r="K10" s="7">
        <f>SUM(K8:K9)</f>
        <v>968421709</v>
      </c>
      <c r="L10" s="5"/>
      <c r="M10" s="7">
        <f>SUM(M8:M9)</f>
        <v>1317227710</v>
      </c>
      <c r="N10" s="5"/>
      <c r="O10" s="7">
        <f>SUM(O8:O9)</f>
        <v>0</v>
      </c>
      <c r="P10" s="5"/>
      <c r="Q10" s="7">
        <f>SUM(Q8:Q9)</f>
        <v>2285649419</v>
      </c>
    </row>
    <row r="11" spans="1:17" ht="24.75" thickTop="1">
      <c r="C11" s="4"/>
      <c r="D11" s="5"/>
      <c r="E11" s="4"/>
      <c r="F11" s="5"/>
      <c r="G11" s="5"/>
      <c r="H11" s="5"/>
      <c r="I11" s="5"/>
      <c r="J11" s="5"/>
      <c r="K11" s="4"/>
      <c r="L11" s="5"/>
      <c r="M11" s="4"/>
      <c r="N11" s="5"/>
      <c r="O11" s="5"/>
      <c r="P11" s="5"/>
      <c r="Q11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11"/>
  <sheetViews>
    <sheetView rightToLeft="1" workbookViewId="0">
      <selection activeCell="K9" sqref="K9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3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3" ht="24.75">
      <c r="A3" s="19" t="s">
        <v>52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3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3" ht="24.75">
      <c r="A6" s="20" t="s">
        <v>72</v>
      </c>
      <c r="B6" s="20" t="s">
        <v>72</v>
      </c>
      <c r="C6" s="20" t="s">
        <v>72</v>
      </c>
      <c r="E6" s="20" t="s">
        <v>54</v>
      </c>
      <c r="F6" s="20" t="s">
        <v>54</v>
      </c>
      <c r="G6" s="20" t="s">
        <v>54</v>
      </c>
      <c r="I6" s="20" t="s">
        <v>55</v>
      </c>
      <c r="J6" s="20" t="s">
        <v>55</v>
      </c>
      <c r="K6" s="20" t="s">
        <v>55</v>
      </c>
    </row>
    <row r="7" spans="1:13" ht="24.75">
      <c r="A7" s="18" t="s">
        <v>73</v>
      </c>
      <c r="C7" s="18" t="s">
        <v>39</v>
      </c>
      <c r="E7" s="18" t="s">
        <v>74</v>
      </c>
      <c r="G7" s="18" t="s">
        <v>75</v>
      </c>
      <c r="I7" s="18" t="s">
        <v>74</v>
      </c>
      <c r="K7" s="18" t="s">
        <v>75</v>
      </c>
    </row>
    <row r="8" spans="1:13">
      <c r="A8" s="1" t="s">
        <v>45</v>
      </c>
      <c r="C8" s="5" t="s">
        <v>46</v>
      </c>
      <c r="D8" s="5"/>
      <c r="E8" s="4">
        <v>12681467</v>
      </c>
      <c r="F8" s="5"/>
      <c r="G8" s="8">
        <f>E8/$E$10</f>
        <v>0.21511544867280979</v>
      </c>
      <c r="H8" s="5"/>
      <c r="I8" s="4">
        <v>428605817</v>
      </c>
      <c r="J8" s="5"/>
      <c r="K8" s="8">
        <f>I8/$I$10</f>
        <v>0.70063081565644336</v>
      </c>
      <c r="L8" s="5"/>
      <c r="M8" s="5"/>
    </row>
    <row r="9" spans="1:13">
      <c r="A9" s="1" t="s">
        <v>49</v>
      </c>
      <c r="C9" s="5" t="s">
        <v>50</v>
      </c>
      <c r="D9" s="5"/>
      <c r="E9" s="4">
        <v>46270445</v>
      </c>
      <c r="F9" s="5"/>
      <c r="G9" s="8">
        <f>E9/$E$10</f>
        <v>0.78488455132719015</v>
      </c>
      <c r="H9" s="5"/>
      <c r="I9" s="4">
        <v>183136926</v>
      </c>
      <c r="J9" s="5"/>
      <c r="K9" s="8">
        <f>I9/$I$10</f>
        <v>0.29936918434355664</v>
      </c>
      <c r="L9" s="5"/>
      <c r="M9" s="5"/>
    </row>
    <row r="10" spans="1:13" ht="24.75" thickBot="1">
      <c r="E10" s="7">
        <f>SUM(E8:E9)</f>
        <v>58951912</v>
      </c>
      <c r="F10" s="5"/>
      <c r="G10" s="9">
        <f>SUM(G8:G9)</f>
        <v>1</v>
      </c>
      <c r="H10" s="5"/>
      <c r="I10" s="7">
        <f>SUM(I8:I9)</f>
        <v>611742743</v>
      </c>
      <c r="J10" s="5"/>
      <c r="K10" s="9">
        <f>SUM(K8:K9)</f>
        <v>1</v>
      </c>
    </row>
    <row r="11" spans="1:13" ht="24.7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12" sqref="E12"/>
    </sheetView>
  </sheetViews>
  <sheetFormatPr defaultRowHeight="24"/>
  <cols>
    <col min="1" max="1" width="18.5703125" style="1" bestFit="1" customWidth="1"/>
    <col min="2" max="2" width="1" style="1" customWidth="1"/>
    <col min="3" max="3" width="20.42578125" style="1" customWidth="1"/>
    <col min="4" max="4" width="1" style="1" customWidth="1"/>
    <col min="5" max="5" width="18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9" t="s">
        <v>0</v>
      </c>
      <c r="B2" s="19"/>
      <c r="C2" s="19"/>
      <c r="D2" s="19"/>
      <c r="E2" s="19"/>
    </row>
    <row r="3" spans="1:5" ht="24.75">
      <c r="A3" s="19" t="s">
        <v>52</v>
      </c>
      <c r="B3" s="19"/>
      <c r="C3" s="19"/>
      <c r="D3" s="19"/>
      <c r="E3" s="19"/>
    </row>
    <row r="4" spans="1:5" ht="24.75">
      <c r="A4" s="19" t="s">
        <v>2</v>
      </c>
      <c r="B4" s="19"/>
      <c r="C4" s="19"/>
      <c r="D4" s="19"/>
      <c r="E4" s="19"/>
    </row>
    <row r="5" spans="1:5" ht="24.75">
      <c r="C5" s="17" t="s">
        <v>54</v>
      </c>
      <c r="E5" s="2" t="s">
        <v>83</v>
      </c>
    </row>
    <row r="6" spans="1:5" ht="24.75">
      <c r="A6" s="17" t="s">
        <v>76</v>
      </c>
      <c r="C6" s="18"/>
      <c r="E6" s="18" t="s">
        <v>84</v>
      </c>
    </row>
    <row r="7" spans="1:5" ht="24.75">
      <c r="A7" s="18" t="s">
        <v>76</v>
      </c>
      <c r="C7" s="18" t="s">
        <v>42</v>
      </c>
      <c r="E7" s="18" t="s">
        <v>42</v>
      </c>
    </row>
    <row r="8" spans="1:5">
      <c r="A8" s="1" t="s">
        <v>77</v>
      </c>
      <c r="C8" s="4">
        <v>0</v>
      </c>
      <c r="D8" s="5"/>
      <c r="E8" s="4">
        <v>102395978</v>
      </c>
    </row>
    <row r="9" spans="1:5" ht="25.5" thickBot="1">
      <c r="A9" s="2" t="s">
        <v>61</v>
      </c>
      <c r="C9" s="7">
        <f>SUM(C8)</f>
        <v>0</v>
      </c>
      <c r="D9" s="5"/>
      <c r="E9" s="7">
        <f>SUM(E8)</f>
        <v>102395978</v>
      </c>
    </row>
    <row r="10" spans="1:5" ht="24.75" thickTop="1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8"/>
  <sheetViews>
    <sheetView rightToLeft="1" workbookViewId="0">
      <selection activeCell="E20" sqref="E20"/>
    </sheetView>
  </sheetViews>
  <sheetFormatPr defaultRowHeight="24"/>
  <cols>
    <col min="1" max="1" width="30.4257812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5.28515625" style="1" bestFit="1" customWidth="1"/>
    <col min="8" max="8" width="1" style="1" customWidth="1"/>
    <col min="9" max="9" width="10.4257812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7" style="1" bestFit="1" customWidth="1"/>
    <col min="14" max="14" width="1" style="1" customWidth="1"/>
    <col min="15" max="15" width="14.8554687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25.28515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6" spans="1:25" ht="24.75">
      <c r="A6" s="17" t="s">
        <v>3</v>
      </c>
      <c r="C6" s="18" t="s">
        <v>81</v>
      </c>
      <c r="D6" s="18" t="s">
        <v>4</v>
      </c>
      <c r="E6" s="18" t="s">
        <v>4</v>
      </c>
      <c r="F6" s="18" t="s">
        <v>4</v>
      </c>
      <c r="G6" s="18" t="s">
        <v>4</v>
      </c>
      <c r="I6" s="18" t="s">
        <v>5</v>
      </c>
      <c r="J6" s="18" t="s">
        <v>5</v>
      </c>
      <c r="K6" s="18" t="s">
        <v>5</v>
      </c>
      <c r="L6" s="18" t="s">
        <v>5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  <c r="T6" s="18" t="s">
        <v>6</v>
      </c>
      <c r="U6" s="18" t="s">
        <v>6</v>
      </c>
      <c r="V6" s="18" t="s">
        <v>6</v>
      </c>
      <c r="W6" s="18" t="s">
        <v>6</v>
      </c>
      <c r="X6" s="18" t="s">
        <v>6</v>
      </c>
      <c r="Y6" s="18" t="s">
        <v>6</v>
      </c>
    </row>
    <row r="7" spans="1:25" ht="24.75">
      <c r="A7" s="17" t="s">
        <v>3</v>
      </c>
      <c r="C7" s="17" t="s">
        <v>7</v>
      </c>
      <c r="E7" s="17" t="s">
        <v>8</v>
      </c>
      <c r="G7" s="17" t="s">
        <v>9</v>
      </c>
      <c r="I7" s="18" t="s">
        <v>10</v>
      </c>
      <c r="J7" s="18" t="s">
        <v>10</v>
      </c>
      <c r="K7" s="18" t="s">
        <v>10</v>
      </c>
      <c r="M7" s="18" t="s">
        <v>11</v>
      </c>
      <c r="N7" s="18" t="s">
        <v>11</v>
      </c>
      <c r="O7" s="18" t="s">
        <v>11</v>
      </c>
      <c r="Q7" s="17" t="s">
        <v>7</v>
      </c>
      <c r="S7" s="17" t="s">
        <v>12</v>
      </c>
      <c r="U7" s="17" t="s">
        <v>8</v>
      </c>
      <c r="W7" s="17" t="s">
        <v>9</v>
      </c>
      <c r="Y7" s="17" t="s">
        <v>13</v>
      </c>
    </row>
    <row r="8" spans="1:25" ht="24.75">
      <c r="A8" s="18" t="s">
        <v>3</v>
      </c>
      <c r="C8" s="18" t="s">
        <v>7</v>
      </c>
      <c r="E8" s="18" t="s">
        <v>8</v>
      </c>
      <c r="G8" s="18" t="s">
        <v>9</v>
      </c>
      <c r="I8" s="18" t="s">
        <v>7</v>
      </c>
      <c r="K8" s="18" t="s">
        <v>8</v>
      </c>
      <c r="M8" s="18" t="s">
        <v>7</v>
      </c>
      <c r="O8" s="18" t="s">
        <v>14</v>
      </c>
      <c r="Q8" s="18" t="s">
        <v>7</v>
      </c>
      <c r="S8" s="18" t="s">
        <v>12</v>
      </c>
      <c r="U8" s="18" t="s">
        <v>8</v>
      </c>
      <c r="W8" s="18" t="s">
        <v>9</v>
      </c>
      <c r="Y8" s="18" t="s">
        <v>13</v>
      </c>
    </row>
    <row r="9" spans="1:25">
      <c r="A9" s="1" t="s">
        <v>15</v>
      </c>
      <c r="C9" s="4">
        <v>42400</v>
      </c>
      <c r="D9" s="5"/>
      <c r="E9" s="4">
        <v>51733505742</v>
      </c>
      <c r="F9" s="5"/>
      <c r="G9" s="4">
        <v>52675433300</v>
      </c>
      <c r="H9" s="5"/>
      <c r="I9" s="4">
        <v>141300</v>
      </c>
      <c r="J9" s="5"/>
      <c r="K9" s="4">
        <v>186271285535</v>
      </c>
      <c r="L9" s="5"/>
      <c r="M9" s="4">
        <v>0</v>
      </c>
      <c r="N9" s="5"/>
      <c r="O9" s="4">
        <v>0</v>
      </c>
      <c r="P9" s="5"/>
      <c r="Q9" s="4">
        <v>183700</v>
      </c>
      <c r="R9" s="5"/>
      <c r="S9" s="4">
        <v>1301500</v>
      </c>
      <c r="T9" s="5"/>
      <c r="U9" s="4">
        <v>238004791277</v>
      </c>
      <c r="V9" s="5"/>
      <c r="W9" s="4">
        <v>238786693062.5</v>
      </c>
      <c r="X9" s="5"/>
      <c r="Y9" s="8">
        <v>6.9563828037138634E-2</v>
      </c>
    </row>
    <row r="10" spans="1:25">
      <c r="A10" s="1" t="s">
        <v>16</v>
      </c>
      <c r="C10" s="4">
        <v>1058400</v>
      </c>
      <c r="D10" s="5"/>
      <c r="E10" s="4">
        <v>562527735758</v>
      </c>
      <c r="F10" s="5"/>
      <c r="G10" s="4">
        <v>1317116884923</v>
      </c>
      <c r="H10" s="5"/>
      <c r="I10" s="4">
        <v>114200</v>
      </c>
      <c r="J10" s="5"/>
      <c r="K10" s="4">
        <v>150310831747</v>
      </c>
      <c r="L10" s="5"/>
      <c r="M10" s="4">
        <v>0</v>
      </c>
      <c r="N10" s="5"/>
      <c r="O10" s="4">
        <v>0</v>
      </c>
      <c r="P10" s="5"/>
      <c r="Q10" s="4">
        <v>1172600</v>
      </c>
      <c r="R10" s="5"/>
      <c r="S10" s="4">
        <v>1306500</v>
      </c>
      <c r="T10" s="5"/>
      <c r="U10" s="4">
        <v>712838567505</v>
      </c>
      <c r="V10" s="5"/>
      <c r="W10" s="4">
        <v>1530086897625</v>
      </c>
      <c r="X10" s="5"/>
      <c r="Y10" s="8">
        <v>0.44574804593656814</v>
      </c>
    </row>
    <row r="11" spans="1:25">
      <c r="A11" s="1" t="s">
        <v>17</v>
      </c>
      <c r="C11" s="4">
        <v>135600</v>
      </c>
      <c r="D11" s="5"/>
      <c r="E11" s="4">
        <v>160822508524</v>
      </c>
      <c r="F11" s="5"/>
      <c r="G11" s="4">
        <v>168340111500</v>
      </c>
      <c r="H11" s="5"/>
      <c r="I11" s="4">
        <v>3200</v>
      </c>
      <c r="J11" s="5"/>
      <c r="K11" s="4">
        <v>4170306374</v>
      </c>
      <c r="L11" s="5"/>
      <c r="M11" s="4">
        <v>0</v>
      </c>
      <c r="N11" s="5"/>
      <c r="O11" s="4">
        <v>0</v>
      </c>
      <c r="P11" s="5"/>
      <c r="Q11" s="4">
        <v>138800</v>
      </c>
      <c r="R11" s="5"/>
      <c r="S11" s="4">
        <v>1309799</v>
      </c>
      <c r="T11" s="5"/>
      <c r="U11" s="4">
        <v>164992814898</v>
      </c>
      <c r="V11" s="5"/>
      <c r="W11" s="4">
        <v>181572851073.5</v>
      </c>
      <c r="X11" s="5"/>
      <c r="Y11" s="8">
        <v>5.289617451582164E-2</v>
      </c>
    </row>
    <row r="12" spans="1:25">
      <c r="A12" s="1" t="s">
        <v>18</v>
      </c>
      <c r="C12" s="4">
        <v>853600</v>
      </c>
      <c r="D12" s="5"/>
      <c r="E12" s="4">
        <v>932748759043</v>
      </c>
      <c r="F12" s="5"/>
      <c r="G12" s="4">
        <v>1061403585000</v>
      </c>
      <c r="H12" s="5"/>
      <c r="I12" s="4">
        <v>29900</v>
      </c>
      <c r="J12" s="5"/>
      <c r="K12" s="4">
        <v>39425325174</v>
      </c>
      <c r="L12" s="5"/>
      <c r="M12" s="4">
        <v>0</v>
      </c>
      <c r="N12" s="5"/>
      <c r="O12" s="4">
        <v>0</v>
      </c>
      <c r="P12" s="5"/>
      <c r="Q12" s="4">
        <v>883500</v>
      </c>
      <c r="R12" s="5"/>
      <c r="S12" s="4">
        <v>1303000</v>
      </c>
      <c r="T12" s="5"/>
      <c r="U12" s="4">
        <v>972174084217</v>
      </c>
      <c r="V12" s="5"/>
      <c r="W12" s="4">
        <v>1149761499374</v>
      </c>
      <c r="X12" s="5"/>
      <c r="Y12" s="8">
        <v>0.33495087268246876</v>
      </c>
    </row>
    <row r="13" spans="1:25">
      <c r="A13" s="1" t="s">
        <v>19</v>
      </c>
      <c r="C13" s="4">
        <v>172700</v>
      </c>
      <c r="D13" s="5"/>
      <c r="E13" s="4">
        <v>156513131583</v>
      </c>
      <c r="F13" s="5"/>
      <c r="G13" s="4">
        <v>216453778145</v>
      </c>
      <c r="H13" s="5"/>
      <c r="I13" s="4">
        <v>0</v>
      </c>
      <c r="J13" s="5"/>
      <c r="K13" s="4">
        <v>0</v>
      </c>
      <c r="L13" s="5"/>
      <c r="M13" s="4">
        <v>0</v>
      </c>
      <c r="N13" s="5"/>
      <c r="O13" s="4">
        <v>0</v>
      </c>
      <c r="P13" s="5"/>
      <c r="Q13" s="4">
        <v>172700</v>
      </c>
      <c r="R13" s="5"/>
      <c r="S13" s="4">
        <v>1305000</v>
      </c>
      <c r="T13" s="5"/>
      <c r="U13" s="4">
        <v>156513131583</v>
      </c>
      <c r="V13" s="5"/>
      <c r="W13" s="4">
        <v>225091783125</v>
      </c>
      <c r="X13" s="5"/>
      <c r="Y13" s="8">
        <v>6.5574198851114443E-2</v>
      </c>
    </row>
    <row r="14" spans="1:25" ht="24.75" thickBot="1">
      <c r="C14" s="5"/>
      <c r="D14" s="5"/>
      <c r="E14" s="7">
        <f>SUM(E9:E13)</f>
        <v>1864345640650</v>
      </c>
      <c r="F14" s="5"/>
      <c r="G14" s="7">
        <f>SUM(G9:G13)</f>
        <v>2815989792868</v>
      </c>
      <c r="H14" s="5"/>
      <c r="I14" s="5"/>
      <c r="J14" s="5"/>
      <c r="K14" s="7">
        <f>SUM(K9:K13)</f>
        <v>380177748830</v>
      </c>
      <c r="L14" s="5"/>
      <c r="M14" s="5"/>
      <c r="N14" s="5"/>
      <c r="O14" s="7">
        <f>SUM(O9:O13)</f>
        <v>0</v>
      </c>
      <c r="P14" s="5"/>
      <c r="Q14" s="5"/>
      <c r="R14" s="5"/>
      <c r="S14" s="5"/>
      <c r="T14" s="5"/>
      <c r="U14" s="7">
        <f>SUM(U9:U13)</f>
        <v>2244523389480</v>
      </c>
      <c r="V14" s="5"/>
      <c r="W14" s="7">
        <f>SUM(W9:W13)</f>
        <v>3325299724260</v>
      </c>
      <c r="X14" s="5"/>
      <c r="Y14" s="9">
        <f>SUM(Y9:Y13)</f>
        <v>0.96873312002311174</v>
      </c>
    </row>
    <row r="15" spans="1:25" ht="24.75" thickTop="1">
      <c r="C15" s="5"/>
      <c r="D15" s="5"/>
      <c r="E15" s="5"/>
      <c r="F15" s="5"/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3"/>
      <c r="X15" s="5"/>
      <c r="Y15" s="5"/>
    </row>
    <row r="16" spans="1:25">
      <c r="C16" s="5"/>
      <c r="D16" s="5"/>
      <c r="E16" s="5"/>
      <c r="F16" s="5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4"/>
      <c r="X16" s="5"/>
      <c r="Y16" s="4"/>
    </row>
    <row r="17" spans="3:2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3:2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2"/>
  <sheetViews>
    <sheetView rightToLeft="1" topLeftCell="H1" workbookViewId="0">
      <selection activeCell="Q17" sqref="Q17"/>
    </sheetView>
  </sheetViews>
  <sheetFormatPr defaultRowHeight="24"/>
  <cols>
    <col min="1" max="1" width="39.57031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7.285156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2.85546875" style="1" bestFit="1" customWidth="1"/>
    <col min="28" max="28" width="1" style="1" customWidth="1"/>
    <col min="29" max="29" width="7.28515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6" spans="1:37" ht="24.75">
      <c r="A6" s="18" t="s">
        <v>21</v>
      </c>
      <c r="B6" s="18" t="s">
        <v>21</v>
      </c>
      <c r="C6" s="18" t="s">
        <v>21</v>
      </c>
      <c r="D6" s="18" t="s">
        <v>21</v>
      </c>
      <c r="E6" s="18" t="s">
        <v>21</v>
      </c>
      <c r="F6" s="18" t="s">
        <v>21</v>
      </c>
      <c r="G6" s="18" t="s">
        <v>21</v>
      </c>
      <c r="H6" s="18" t="s">
        <v>21</v>
      </c>
      <c r="I6" s="18" t="s">
        <v>21</v>
      </c>
      <c r="J6" s="18" t="s">
        <v>21</v>
      </c>
      <c r="K6" s="18" t="s">
        <v>21</v>
      </c>
      <c r="L6" s="18" t="s">
        <v>21</v>
      </c>
      <c r="M6" s="18" t="s">
        <v>21</v>
      </c>
      <c r="O6" s="18" t="s">
        <v>81</v>
      </c>
      <c r="P6" s="18" t="s">
        <v>4</v>
      </c>
      <c r="Q6" s="18" t="s">
        <v>4</v>
      </c>
      <c r="R6" s="18" t="s">
        <v>4</v>
      </c>
      <c r="S6" s="18" t="s">
        <v>4</v>
      </c>
      <c r="U6" s="18" t="s">
        <v>5</v>
      </c>
      <c r="V6" s="18" t="s">
        <v>5</v>
      </c>
      <c r="W6" s="18" t="s">
        <v>5</v>
      </c>
      <c r="X6" s="18" t="s">
        <v>5</v>
      </c>
      <c r="Y6" s="18" t="s">
        <v>5</v>
      </c>
      <c r="Z6" s="18" t="s">
        <v>5</v>
      </c>
      <c r="AA6" s="18" t="s">
        <v>5</v>
      </c>
      <c r="AC6" s="18" t="s">
        <v>6</v>
      </c>
      <c r="AD6" s="18" t="s">
        <v>6</v>
      </c>
      <c r="AE6" s="18" t="s">
        <v>6</v>
      </c>
      <c r="AF6" s="18" t="s">
        <v>6</v>
      </c>
      <c r="AG6" s="18" t="s">
        <v>6</v>
      </c>
      <c r="AH6" s="18" t="s">
        <v>6</v>
      </c>
      <c r="AI6" s="18" t="s">
        <v>6</v>
      </c>
      <c r="AJ6" s="18" t="s">
        <v>6</v>
      </c>
      <c r="AK6" s="18" t="s">
        <v>6</v>
      </c>
    </row>
    <row r="7" spans="1:37" ht="24.75">
      <c r="A7" s="17" t="s">
        <v>22</v>
      </c>
      <c r="C7" s="17" t="s">
        <v>23</v>
      </c>
      <c r="E7" s="17" t="s">
        <v>24</v>
      </c>
      <c r="G7" s="17" t="s">
        <v>25</v>
      </c>
      <c r="I7" s="17" t="s">
        <v>26</v>
      </c>
      <c r="K7" s="17" t="s">
        <v>27</v>
      </c>
      <c r="M7" s="17" t="s">
        <v>20</v>
      </c>
      <c r="O7" s="17" t="s">
        <v>7</v>
      </c>
      <c r="Q7" s="17" t="s">
        <v>8</v>
      </c>
      <c r="S7" s="17" t="s">
        <v>9</v>
      </c>
      <c r="U7" s="18" t="s">
        <v>10</v>
      </c>
      <c r="V7" s="18" t="s">
        <v>10</v>
      </c>
      <c r="W7" s="18" t="s">
        <v>10</v>
      </c>
      <c r="Y7" s="18" t="s">
        <v>11</v>
      </c>
      <c r="Z7" s="18" t="s">
        <v>11</v>
      </c>
      <c r="AA7" s="18" t="s">
        <v>11</v>
      </c>
      <c r="AC7" s="17" t="s">
        <v>7</v>
      </c>
      <c r="AE7" s="17" t="s">
        <v>28</v>
      </c>
      <c r="AG7" s="17" t="s">
        <v>8</v>
      </c>
      <c r="AI7" s="17" t="s">
        <v>9</v>
      </c>
      <c r="AK7" s="17" t="s">
        <v>13</v>
      </c>
    </row>
    <row r="8" spans="1:37" ht="24.75">
      <c r="A8" s="18" t="s">
        <v>22</v>
      </c>
      <c r="C8" s="18" t="s">
        <v>23</v>
      </c>
      <c r="E8" s="18" t="s">
        <v>24</v>
      </c>
      <c r="G8" s="18" t="s">
        <v>25</v>
      </c>
      <c r="I8" s="18" t="s">
        <v>26</v>
      </c>
      <c r="K8" s="18" t="s">
        <v>27</v>
      </c>
      <c r="M8" s="18" t="s">
        <v>20</v>
      </c>
      <c r="O8" s="18" t="s">
        <v>7</v>
      </c>
      <c r="Q8" s="18" t="s">
        <v>8</v>
      </c>
      <c r="S8" s="18" t="s">
        <v>9</v>
      </c>
      <c r="U8" s="18" t="s">
        <v>7</v>
      </c>
      <c r="W8" s="18" t="s">
        <v>8</v>
      </c>
      <c r="Y8" s="18" t="s">
        <v>7</v>
      </c>
      <c r="AA8" s="18" t="s">
        <v>14</v>
      </c>
      <c r="AC8" s="18" t="s">
        <v>7</v>
      </c>
      <c r="AE8" s="18" t="s">
        <v>28</v>
      </c>
      <c r="AG8" s="18" t="s">
        <v>8</v>
      </c>
      <c r="AI8" s="18" t="s">
        <v>9</v>
      </c>
      <c r="AK8" s="18" t="s">
        <v>13</v>
      </c>
    </row>
    <row r="9" spans="1:37" ht="24.75">
      <c r="A9" s="2" t="s">
        <v>29</v>
      </c>
      <c r="C9" s="5" t="s">
        <v>30</v>
      </c>
      <c r="D9" s="5"/>
      <c r="E9" s="5" t="s">
        <v>30</v>
      </c>
      <c r="F9" s="5"/>
      <c r="G9" s="5" t="s">
        <v>31</v>
      </c>
      <c r="H9" s="5"/>
      <c r="I9" s="5" t="s">
        <v>32</v>
      </c>
      <c r="J9" s="5"/>
      <c r="K9" s="4">
        <v>0</v>
      </c>
      <c r="L9" s="5"/>
      <c r="M9" s="4">
        <v>0</v>
      </c>
      <c r="N9" s="5"/>
      <c r="O9" s="4">
        <v>15000</v>
      </c>
      <c r="P9" s="5"/>
      <c r="Q9" s="4">
        <v>12220032401</v>
      </c>
      <c r="R9" s="5"/>
      <c r="S9" s="4">
        <v>14601622976</v>
      </c>
      <c r="T9" s="5"/>
      <c r="U9" s="4">
        <v>0</v>
      </c>
      <c r="V9" s="5"/>
      <c r="W9" s="4">
        <v>0</v>
      </c>
      <c r="X9" s="5"/>
      <c r="Y9" s="4">
        <v>0</v>
      </c>
      <c r="Z9" s="5"/>
      <c r="AA9" s="4">
        <v>0</v>
      </c>
      <c r="AB9" s="5"/>
      <c r="AC9" s="4">
        <v>15000</v>
      </c>
      <c r="AD9" s="5"/>
      <c r="AE9" s="4">
        <v>990000</v>
      </c>
      <c r="AF9" s="5"/>
      <c r="AG9" s="4">
        <v>12220032401</v>
      </c>
      <c r="AH9" s="5"/>
      <c r="AI9" s="4">
        <v>14847308437</v>
      </c>
      <c r="AJ9" s="5"/>
      <c r="AK9" s="8">
        <v>4.3253482749790054E-3</v>
      </c>
    </row>
    <row r="10" spans="1:37" ht="24.75">
      <c r="A10" s="2" t="s">
        <v>33</v>
      </c>
      <c r="C10" s="5" t="s">
        <v>30</v>
      </c>
      <c r="D10" s="5"/>
      <c r="E10" s="5" t="s">
        <v>30</v>
      </c>
      <c r="F10" s="5"/>
      <c r="G10" s="5" t="s">
        <v>34</v>
      </c>
      <c r="H10" s="5"/>
      <c r="I10" s="5" t="s">
        <v>35</v>
      </c>
      <c r="J10" s="5"/>
      <c r="K10" s="4">
        <v>16</v>
      </c>
      <c r="L10" s="5"/>
      <c r="M10" s="4">
        <v>16</v>
      </c>
      <c r="N10" s="5"/>
      <c r="O10" s="4">
        <v>18500</v>
      </c>
      <c r="P10" s="5"/>
      <c r="Q10" s="4">
        <v>17135873507</v>
      </c>
      <c r="R10" s="5"/>
      <c r="S10" s="4">
        <v>18126713937</v>
      </c>
      <c r="T10" s="5"/>
      <c r="U10" s="4">
        <v>0</v>
      </c>
      <c r="V10" s="5"/>
      <c r="W10" s="4">
        <v>0</v>
      </c>
      <c r="X10" s="5"/>
      <c r="Y10" s="4">
        <v>0</v>
      </c>
      <c r="Z10" s="5"/>
      <c r="AA10" s="4">
        <v>0</v>
      </c>
      <c r="AB10" s="5"/>
      <c r="AC10" s="4">
        <v>18500</v>
      </c>
      <c r="AD10" s="5"/>
      <c r="AE10" s="4">
        <v>985000</v>
      </c>
      <c r="AF10" s="5"/>
      <c r="AG10" s="4">
        <v>17135873507</v>
      </c>
      <c r="AH10" s="5"/>
      <c r="AI10" s="4">
        <v>18219197172</v>
      </c>
      <c r="AJ10" s="5"/>
      <c r="AK10" s="8">
        <v>5.3076538009427607E-3</v>
      </c>
    </row>
    <row r="11" spans="1:37" ht="24.75" thickBot="1">
      <c r="Q11" s="7">
        <f>SUM(Q9:Q10)</f>
        <v>29355905908</v>
      </c>
      <c r="S11" s="7">
        <f>SUM(S9:S10)</f>
        <v>32728336913</v>
      </c>
      <c r="W11" s="7">
        <f>SUM(W9:W10)</f>
        <v>0</v>
      </c>
      <c r="AA11" s="7">
        <f>SUM(AA9:AA10)</f>
        <v>0</v>
      </c>
      <c r="AE11" s="11"/>
      <c r="AG11" s="7">
        <f>SUM(AG9:AG10)</f>
        <v>29355905908</v>
      </c>
      <c r="AI11" s="7">
        <f>SUM(AI9:AI10)</f>
        <v>33066505609</v>
      </c>
      <c r="AK11" s="9">
        <f>SUM(AK9:AK10)</f>
        <v>9.633002075921767E-3</v>
      </c>
    </row>
    <row r="12" spans="1:37" ht="24.75" thickTop="1"/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I8" sqref="I8:I9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>
      <c r="A6" s="17" t="s">
        <v>37</v>
      </c>
      <c r="C6" s="18" t="s">
        <v>38</v>
      </c>
      <c r="D6" s="18" t="s">
        <v>38</v>
      </c>
      <c r="E6" s="18" t="s">
        <v>38</v>
      </c>
      <c r="F6" s="18" t="s">
        <v>38</v>
      </c>
      <c r="G6" s="18" t="s">
        <v>38</v>
      </c>
      <c r="H6" s="18" t="s">
        <v>38</v>
      </c>
      <c r="I6" s="18" t="s">
        <v>38</v>
      </c>
      <c r="K6" s="18" t="s">
        <v>81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</row>
    <row r="7" spans="1:19" ht="24.75">
      <c r="A7" s="18" t="s">
        <v>37</v>
      </c>
      <c r="C7" s="18" t="s">
        <v>39</v>
      </c>
      <c r="E7" s="18" t="s">
        <v>40</v>
      </c>
      <c r="G7" s="18" t="s">
        <v>41</v>
      </c>
      <c r="I7" s="18" t="s">
        <v>27</v>
      </c>
      <c r="K7" s="18" t="s">
        <v>42</v>
      </c>
      <c r="M7" s="18" t="s">
        <v>43</v>
      </c>
      <c r="O7" s="18" t="s">
        <v>44</v>
      </c>
      <c r="Q7" s="18" t="s">
        <v>42</v>
      </c>
      <c r="S7" s="12" t="s">
        <v>36</v>
      </c>
    </row>
    <row r="8" spans="1:19">
      <c r="A8" s="1" t="s">
        <v>45</v>
      </c>
      <c r="C8" s="1" t="s">
        <v>46</v>
      </c>
      <c r="E8" s="1" t="s">
        <v>47</v>
      </c>
      <c r="G8" s="1" t="s">
        <v>48</v>
      </c>
      <c r="I8" s="4">
        <v>8</v>
      </c>
      <c r="K8" s="3">
        <v>55336293365</v>
      </c>
      <c r="M8" s="3">
        <v>468827373044</v>
      </c>
      <c r="O8" s="3">
        <v>457656235762</v>
      </c>
      <c r="Q8" s="3">
        <v>66507430647</v>
      </c>
      <c r="S8" s="8">
        <v>1.937508078605071E-2</v>
      </c>
    </row>
    <row r="9" spans="1:19">
      <c r="A9" s="1" t="s">
        <v>49</v>
      </c>
      <c r="C9" s="1" t="s">
        <v>50</v>
      </c>
      <c r="E9" s="1" t="s">
        <v>47</v>
      </c>
      <c r="G9" s="1" t="s">
        <v>51</v>
      </c>
      <c r="I9" s="4">
        <v>10</v>
      </c>
      <c r="K9" s="3">
        <v>7082506481</v>
      </c>
      <c r="M9" s="3">
        <v>46270445</v>
      </c>
      <c r="O9" s="3">
        <v>0</v>
      </c>
      <c r="Q9" s="3">
        <v>7128776926</v>
      </c>
      <c r="S9" s="8">
        <v>2.0767698812495703E-3</v>
      </c>
    </row>
    <row r="10" spans="1:19" ht="24.75" thickBot="1">
      <c r="K10" s="10">
        <f>SUM(K8:K9)</f>
        <v>62418799846</v>
      </c>
      <c r="M10" s="10">
        <f>SUM(M8:M9)</f>
        <v>468873643489</v>
      </c>
      <c r="O10" s="10">
        <f>SUM(O8:O9)</f>
        <v>457656235762</v>
      </c>
      <c r="Q10" s="10">
        <f>SUM(Q8:Q9)</f>
        <v>73636207573</v>
      </c>
      <c r="S10" s="9">
        <v>2.1451850667300279E-2</v>
      </c>
    </row>
    <row r="11" spans="1:19" ht="24.75" thickTop="1"/>
  </sheetData>
  <mergeCells count="16">
    <mergeCell ref="A4:S4"/>
    <mergeCell ref="A3:S3"/>
    <mergeCell ref="A2:S2"/>
    <mergeCell ref="Q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2"/>
  <sheetViews>
    <sheetView rightToLeft="1" workbookViewId="0">
      <selection activeCell="E13" sqref="E13"/>
    </sheetView>
  </sheetViews>
  <sheetFormatPr defaultRowHeight="24"/>
  <cols>
    <col min="1" max="1" width="31.42578125" style="1" bestFit="1" customWidth="1"/>
    <col min="2" max="2" width="1" style="1" customWidth="1"/>
    <col min="3" max="3" width="20" style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16.5703125" style="1" bestFit="1" customWidth="1"/>
    <col min="10" max="16384" width="9.140625" style="1"/>
  </cols>
  <sheetData>
    <row r="2" spans="1:9" ht="24.75">
      <c r="A2" s="19" t="s">
        <v>0</v>
      </c>
      <c r="B2" s="19"/>
      <c r="C2" s="19"/>
      <c r="D2" s="19"/>
      <c r="E2" s="19"/>
      <c r="F2" s="19"/>
      <c r="G2" s="19"/>
    </row>
    <row r="3" spans="1:9" ht="24.75">
      <c r="A3" s="19" t="s">
        <v>52</v>
      </c>
      <c r="B3" s="19"/>
      <c r="C3" s="19"/>
      <c r="D3" s="19"/>
      <c r="E3" s="19"/>
      <c r="F3" s="19"/>
      <c r="G3" s="19"/>
    </row>
    <row r="4" spans="1:9" ht="24.75">
      <c r="A4" s="19" t="s">
        <v>2</v>
      </c>
      <c r="B4" s="19"/>
      <c r="C4" s="19"/>
      <c r="D4" s="19"/>
      <c r="E4" s="19"/>
      <c r="F4" s="19"/>
      <c r="G4" s="19"/>
    </row>
    <row r="6" spans="1:9" ht="24.75">
      <c r="A6" s="18" t="s">
        <v>56</v>
      </c>
      <c r="C6" s="18" t="s">
        <v>42</v>
      </c>
      <c r="E6" s="18" t="s">
        <v>69</v>
      </c>
      <c r="G6" s="18" t="s">
        <v>13</v>
      </c>
    </row>
    <row r="7" spans="1:9">
      <c r="A7" s="1" t="s">
        <v>78</v>
      </c>
      <c r="C7" s="4">
        <v>129132182563</v>
      </c>
      <c r="D7" s="5"/>
      <c r="E7" s="8">
        <f>C7/$C$10</f>
        <v>0.99517323993562667</v>
      </c>
      <c r="F7" s="5"/>
      <c r="G7" s="8">
        <v>3.7619051659305541E-2</v>
      </c>
      <c r="I7" s="3"/>
    </row>
    <row r="8" spans="1:9">
      <c r="A8" s="1" t="s">
        <v>79</v>
      </c>
      <c r="C8" s="4">
        <v>567361213</v>
      </c>
      <c r="D8" s="5"/>
      <c r="E8" s="8">
        <f t="shared" ref="E8:E9" si="0">C8/$C$10</f>
        <v>4.3724398159192693E-3</v>
      </c>
      <c r="F8" s="5"/>
      <c r="G8" s="8">
        <v>1.6528482952667752E-4</v>
      </c>
      <c r="I8" s="3"/>
    </row>
    <row r="9" spans="1:9">
      <c r="A9" s="1" t="s">
        <v>80</v>
      </c>
      <c r="C9" s="4">
        <v>58951912</v>
      </c>
      <c r="D9" s="5"/>
      <c r="E9" s="8">
        <f t="shared" si="0"/>
        <v>4.5432024845408134E-4</v>
      </c>
      <c r="F9" s="5"/>
      <c r="G9" s="8">
        <v>1.717399163342471E-5</v>
      </c>
    </row>
    <row r="10" spans="1:9" ht="24.75" thickBot="1">
      <c r="C10" s="7">
        <f>SUM(C7:C9)</f>
        <v>129758495688</v>
      </c>
      <c r="D10" s="5"/>
      <c r="E10" s="9">
        <f>SUM(E7:E9)</f>
        <v>1</v>
      </c>
      <c r="F10" s="5"/>
      <c r="G10" s="9">
        <f>SUM(G7:G9)</f>
        <v>3.7801510480465643E-2</v>
      </c>
    </row>
    <row r="11" spans="1:9" ht="24.75" thickTop="1">
      <c r="C11" s="5"/>
      <c r="D11" s="5"/>
      <c r="E11" s="8"/>
      <c r="F11" s="5"/>
      <c r="G11" s="5"/>
    </row>
    <row r="12" spans="1:9">
      <c r="G12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6"/>
  <sheetViews>
    <sheetView rightToLeft="1" workbookViewId="0">
      <selection activeCell="K21" sqref="K21"/>
    </sheetView>
  </sheetViews>
  <sheetFormatPr defaultRowHeight="24"/>
  <cols>
    <col min="1" max="1" width="31.42578125" style="5" bestFit="1" customWidth="1"/>
    <col min="2" max="2" width="1" style="5" customWidth="1"/>
    <col min="3" max="3" width="18.28515625" style="5" bestFit="1" customWidth="1"/>
    <col min="4" max="4" width="1" style="5" customWidth="1"/>
    <col min="5" max="5" width="17.28515625" style="5" bestFit="1" customWidth="1"/>
    <col min="6" max="6" width="1" style="5" customWidth="1"/>
    <col min="7" max="7" width="10.28515625" style="5" bestFit="1" customWidth="1"/>
    <col min="8" max="8" width="1" style="5" customWidth="1"/>
    <col min="9" max="9" width="12.42578125" style="5" bestFit="1" customWidth="1"/>
    <col min="10" max="10" width="1" style="5" customWidth="1"/>
    <col min="11" max="11" width="13.42578125" style="5" bestFit="1" customWidth="1"/>
    <col min="12" max="12" width="1" style="5" customWidth="1"/>
    <col min="13" max="13" width="14" style="5" bestFit="1" customWidth="1"/>
    <col min="14" max="14" width="1" style="5" customWidth="1"/>
    <col min="15" max="15" width="14.28515625" style="5" bestFit="1" customWidth="1"/>
    <col min="16" max="16" width="1" style="5" customWidth="1"/>
    <col min="17" max="17" width="13.42578125" style="5" bestFit="1" customWidth="1"/>
    <col min="18" max="18" width="1" style="5" customWidth="1"/>
    <col min="19" max="19" width="14.28515625" style="5" bestFit="1" customWidth="1"/>
    <col min="20" max="20" width="1" style="5" customWidth="1"/>
    <col min="21" max="21" width="9.140625" style="5" customWidth="1"/>
    <col min="22" max="16384" width="9.140625" style="5"/>
  </cols>
  <sheetData>
    <row r="2" spans="1:19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>
      <c r="A3" s="19" t="s">
        <v>52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>
      <c r="A6" s="18" t="s">
        <v>53</v>
      </c>
      <c r="B6" s="18" t="s">
        <v>53</v>
      </c>
      <c r="C6" s="18" t="s">
        <v>53</v>
      </c>
      <c r="D6" s="18" t="s">
        <v>53</v>
      </c>
      <c r="E6" s="18" t="s">
        <v>53</v>
      </c>
      <c r="F6" s="18" t="s">
        <v>53</v>
      </c>
      <c r="G6" s="18" t="s">
        <v>53</v>
      </c>
      <c r="I6" s="18" t="s">
        <v>54</v>
      </c>
      <c r="J6" s="18" t="s">
        <v>54</v>
      </c>
      <c r="K6" s="18" t="s">
        <v>54</v>
      </c>
      <c r="L6" s="18" t="s">
        <v>54</v>
      </c>
      <c r="M6" s="18" t="s">
        <v>54</v>
      </c>
      <c r="O6" s="18" t="s">
        <v>55</v>
      </c>
      <c r="P6" s="18" t="s">
        <v>55</v>
      </c>
      <c r="Q6" s="18" t="s">
        <v>55</v>
      </c>
      <c r="R6" s="18" t="s">
        <v>55</v>
      </c>
      <c r="S6" s="18" t="s">
        <v>55</v>
      </c>
    </row>
    <row r="7" spans="1:19" ht="24.75">
      <c r="A7" s="18" t="s">
        <v>56</v>
      </c>
      <c r="C7" s="18" t="s">
        <v>57</v>
      </c>
      <c r="E7" s="18" t="s">
        <v>26</v>
      </c>
      <c r="G7" s="18" t="s">
        <v>27</v>
      </c>
      <c r="I7" s="18" t="s">
        <v>58</v>
      </c>
      <c r="K7" s="18" t="s">
        <v>59</v>
      </c>
      <c r="M7" s="18" t="s">
        <v>60</v>
      </c>
      <c r="O7" s="18" t="s">
        <v>58</v>
      </c>
      <c r="Q7" s="18" t="s">
        <v>59</v>
      </c>
      <c r="S7" s="18" t="s">
        <v>60</v>
      </c>
    </row>
    <row r="8" spans="1:19">
      <c r="A8" s="13" t="s">
        <v>33</v>
      </c>
      <c r="C8" s="5" t="s">
        <v>82</v>
      </c>
      <c r="E8" s="5" t="s">
        <v>35</v>
      </c>
      <c r="G8" s="4">
        <v>16</v>
      </c>
      <c r="I8" s="4">
        <v>229192518</v>
      </c>
      <c r="K8" s="5">
        <v>0</v>
      </c>
      <c r="M8" s="4">
        <v>229192518</v>
      </c>
      <c r="O8" s="4">
        <v>968421709</v>
      </c>
      <c r="Q8" s="5">
        <v>0</v>
      </c>
      <c r="S8" s="4">
        <v>968421709</v>
      </c>
    </row>
    <row r="9" spans="1:19">
      <c r="A9" s="13" t="s">
        <v>45</v>
      </c>
      <c r="C9" s="4">
        <v>9</v>
      </c>
      <c r="E9" s="5" t="s">
        <v>82</v>
      </c>
      <c r="G9" s="5">
        <v>8</v>
      </c>
      <c r="I9" s="4">
        <v>12681467</v>
      </c>
      <c r="K9" s="4">
        <v>0</v>
      </c>
      <c r="M9" s="4">
        <v>12681467</v>
      </c>
      <c r="O9" s="4">
        <v>428605817</v>
      </c>
      <c r="Q9" s="4">
        <v>0</v>
      </c>
      <c r="S9" s="4">
        <v>428605817</v>
      </c>
    </row>
    <row r="10" spans="1:19">
      <c r="A10" s="13" t="s">
        <v>49</v>
      </c>
      <c r="C10" s="4">
        <v>17</v>
      </c>
      <c r="E10" s="5" t="s">
        <v>82</v>
      </c>
      <c r="G10" s="5">
        <v>10</v>
      </c>
      <c r="I10" s="4">
        <v>46270445</v>
      </c>
      <c r="K10" s="4">
        <v>0</v>
      </c>
      <c r="M10" s="4">
        <v>46270445</v>
      </c>
      <c r="O10" s="4">
        <v>183136926</v>
      </c>
      <c r="Q10" s="4">
        <v>0</v>
      </c>
      <c r="S10" s="4">
        <v>183136926</v>
      </c>
    </row>
    <row r="11" spans="1:19" ht="24.75" thickBot="1">
      <c r="I11" s="7">
        <f>SUM(I8:I10)</f>
        <v>288144430</v>
      </c>
      <c r="K11" s="6">
        <f>SUM(K8:K10)</f>
        <v>0</v>
      </c>
      <c r="M11" s="7">
        <f>SUM(M8:M10)</f>
        <v>288144430</v>
      </c>
      <c r="O11" s="7">
        <f>SUM(O8:O10)</f>
        <v>1580164452</v>
      </c>
      <c r="Q11" s="6">
        <f>SUM(Q8:Q10)</f>
        <v>0</v>
      </c>
      <c r="S11" s="7">
        <f>SUM(S8:S10)</f>
        <v>1580164452</v>
      </c>
    </row>
    <row r="12" spans="1:19" ht="24.75" thickTop="1">
      <c r="M12" s="4"/>
      <c r="N12" s="4"/>
      <c r="O12" s="4"/>
      <c r="P12" s="4"/>
      <c r="Q12" s="4"/>
      <c r="R12" s="4"/>
      <c r="S12" s="4"/>
    </row>
    <row r="13" spans="1:19">
      <c r="S13" s="4"/>
    </row>
    <row r="16" spans="1:19">
      <c r="M16" s="4"/>
      <c r="N16" s="4"/>
      <c r="O16" s="4"/>
      <c r="P16" s="4"/>
      <c r="Q16" s="4"/>
      <c r="R16" s="4"/>
      <c r="S16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22"/>
  <sheetViews>
    <sheetView rightToLeft="1" topLeftCell="A4" workbookViewId="0">
      <selection activeCell="I17" sqref="I17"/>
    </sheetView>
  </sheetViews>
  <sheetFormatPr defaultRowHeight="24"/>
  <cols>
    <col min="1" max="1" width="31.425781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1.425781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52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7" t="s">
        <v>3</v>
      </c>
      <c r="C6" s="18" t="s">
        <v>54</v>
      </c>
      <c r="D6" s="18" t="s">
        <v>54</v>
      </c>
      <c r="E6" s="18" t="s">
        <v>54</v>
      </c>
      <c r="F6" s="18" t="s">
        <v>54</v>
      </c>
      <c r="G6" s="18" t="s">
        <v>54</v>
      </c>
      <c r="H6" s="18" t="s">
        <v>54</v>
      </c>
      <c r="I6" s="18" t="s">
        <v>54</v>
      </c>
      <c r="K6" s="18" t="s">
        <v>55</v>
      </c>
      <c r="L6" s="18" t="s">
        <v>55</v>
      </c>
      <c r="M6" s="18" t="s">
        <v>55</v>
      </c>
      <c r="N6" s="18" t="s">
        <v>55</v>
      </c>
      <c r="O6" s="18" t="s">
        <v>55</v>
      </c>
      <c r="P6" s="18" t="s">
        <v>55</v>
      </c>
      <c r="Q6" s="18" t="s">
        <v>55</v>
      </c>
    </row>
    <row r="7" spans="1:17" ht="24.75">
      <c r="A7" s="18" t="s">
        <v>3</v>
      </c>
      <c r="C7" s="18" t="s">
        <v>7</v>
      </c>
      <c r="E7" s="18" t="s">
        <v>62</v>
      </c>
      <c r="G7" s="18" t="s">
        <v>63</v>
      </c>
      <c r="I7" s="18" t="s">
        <v>64</v>
      </c>
      <c r="K7" s="18" t="s">
        <v>7</v>
      </c>
      <c r="M7" s="18" t="s">
        <v>62</v>
      </c>
      <c r="O7" s="18" t="s">
        <v>63</v>
      </c>
      <c r="Q7" s="18" t="s">
        <v>64</v>
      </c>
    </row>
    <row r="8" spans="1:17">
      <c r="A8" s="1" t="s">
        <v>16</v>
      </c>
      <c r="C8" s="14">
        <v>1172600</v>
      </c>
      <c r="D8" s="14"/>
      <c r="E8" s="14">
        <v>1530086897625</v>
      </c>
      <c r="F8" s="14"/>
      <c r="G8" s="14">
        <v>1467427716670</v>
      </c>
      <c r="H8" s="14"/>
      <c r="I8" s="14">
        <f>E8-G8</f>
        <v>62659180955</v>
      </c>
      <c r="J8" s="14"/>
      <c r="K8" s="14">
        <v>1172600</v>
      </c>
      <c r="L8" s="14"/>
      <c r="M8" s="14">
        <v>1530086897625</v>
      </c>
      <c r="N8" s="14"/>
      <c r="O8" s="14">
        <v>1452944111194</v>
      </c>
      <c r="P8" s="14"/>
      <c r="Q8" s="14">
        <f t="shared" ref="Q8:Q13" si="0">M8-O8</f>
        <v>77142786431</v>
      </c>
    </row>
    <row r="9" spans="1:17">
      <c r="A9" s="1" t="s">
        <v>17</v>
      </c>
      <c r="C9" s="14">
        <v>138800</v>
      </c>
      <c r="D9" s="14"/>
      <c r="E9" s="14">
        <v>181572851073</v>
      </c>
      <c r="F9" s="14"/>
      <c r="G9" s="14">
        <v>172510417874</v>
      </c>
      <c r="H9" s="14"/>
      <c r="I9" s="14">
        <f t="shared" ref="I9:I14" si="1">E9-G9</f>
        <v>9062433199</v>
      </c>
      <c r="J9" s="14"/>
      <c r="K9" s="14">
        <v>138800</v>
      </c>
      <c r="L9" s="14"/>
      <c r="M9" s="14">
        <v>181572851073</v>
      </c>
      <c r="N9" s="14"/>
      <c r="O9" s="14">
        <v>170552349813</v>
      </c>
      <c r="P9" s="14"/>
      <c r="Q9" s="14">
        <f t="shared" si="0"/>
        <v>11020501260</v>
      </c>
    </row>
    <row r="10" spans="1:17">
      <c r="A10" s="1" t="s">
        <v>19</v>
      </c>
      <c r="C10" s="14">
        <v>172700</v>
      </c>
      <c r="D10" s="14"/>
      <c r="E10" s="14">
        <v>225091783125</v>
      </c>
      <c r="F10" s="14"/>
      <c r="G10" s="14">
        <v>216453778145</v>
      </c>
      <c r="H10" s="14"/>
      <c r="I10" s="14">
        <f t="shared" si="1"/>
        <v>8638004980</v>
      </c>
      <c r="J10" s="14"/>
      <c r="K10" s="14">
        <v>172700</v>
      </c>
      <c r="L10" s="14"/>
      <c r="M10" s="14">
        <v>225091783125</v>
      </c>
      <c r="N10" s="14"/>
      <c r="O10" s="14">
        <v>211928967666</v>
      </c>
      <c r="P10" s="14"/>
      <c r="Q10" s="14">
        <f t="shared" si="0"/>
        <v>13162815459</v>
      </c>
    </row>
    <row r="11" spans="1:17">
      <c r="A11" s="1" t="s">
        <v>15</v>
      </c>
      <c r="C11" s="14">
        <v>183700</v>
      </c>
      <c r="D11" s="14"/>
      <c r="E11" s="14">
        <v>238786693062</v>
      </c>
      <c r="F11" s="14"/>
      <c r="G11" s="14">
        <v>238946718835</v>
      </c>
      <c r="H11" s="14"/>
      <c r="I11" s="14">
        <f t="shared" si="1"/>
        <v>-160025773</v>
      </c>
      <c r="J11" s="14"/>
      <c r="K11" s="14">
        <v>183700</v>
      </c>
      <c r="L11" s="14"/>
      <c r="M11" s="14">
        <v>238786693062</v>
      </c>
      <c r="N11" s="14"/>
      <c r="O11" s="14">
        <v>238004791277</v>
      </c>
      <c r="P11" s="14"/>
      <c r="Q11" s="14">
        <f t="shared" si="0"/>
        <v>781901785</v>
      </c>
    </row>
    <row r="12" spans="1:17">
      <c r="A12" s="1" t="s">
        <v>18</v>
      </c>
      <c r="C12" s="14">
        <v>883500</v>
      </c>
      <c r="D12" s="14"/>
      <c r="E12" s="14">
        <v>1149761499376</v>
      </c>
      <c r="F12" s="14"/>
      <c r="G12" s="14">
        <v>1100828910174</v>
      </c>
      <c r="H12" s="14"/>
      <c r="I12" s="14">
        <f>E12-G12</f>
        <v>48932589202</v>
      </c>
      <c r="J12" s="14"/>
      <c r="K12" s="14">
        <v>883500</v>
      </c>
      <c r="L12" s="14"/>
      <c r="M12" s="14">
        <v>1149761499376</v>
      </c>
      <c r="N12" s="14"/>
      <c r="O12" s="14">
        <v>1086584259358</v>
      </c>
      <c r="P12" s="14"/>
      <c r="Q12" s="14">
        <f t="shared" si="0"/>
        <v>63177240018</v>
      </c>
    </row>
    <row r="13" spans="1:17">
      <c r="A13" s="1" t="s">
        <v>33</v>
      </c>
      <c r="C13" s="14">
        <v>18500</v>
      </c>
      <c r="D13" s="14"/>
      <c r="E13" s="14">
        <v>18219197171</v>
      </c>
      <c r="F13" s="14"/>
      <c r="G13" s="14">
        <v>18126713937</v>
      </c>
      <c r="H13" s="14"/>
      <c r="I13" s="14">
        <f t="shared" si="1"/>
        <v>92483234</v>
      </c>
      <c r="J13" s="14"/>
      <c r="K13" s="14">
        <v>18500</v>
      </c>
      <c r="L13" s="14"/>
      <c r="M13" s="14">
        <v>18219197171</v>
      </c>
      <c r="N13" s="14"/>
      <c r="O13" s="14">
        <v>17756799496</v>
      </c>
      <c r="P13" s="14"/>
      <c r="Q13" s="14">
        <f t="shared" si="0"/>
        <v>462397675</v>
      </c>
    </row>
    <row r="14" spans="1:17">
      <c r="A14" s="1" t="s">
        <v>29</v>
      </c>
      <c r="C14" s="14">
        <v>15000</v>
      </c>
      <c r="D14" s="14"/>
      <c r="E14" s="14">
        <v>14847308438</v>
      </c>
      <c r="F14" s="14"/>
      <c r="G14" s="14">
        <v>14601622976</v>
      </c>
      <c r="H14" s="14"/>
      <c r="I14" s="14">
        <f t="shared" si="1"/>
        <v>245685462</v>
      </c>
      <c r="J14" s="14"/>
      <c r="K14" s="14">
        <v>15000</v>
      </c>
      <c r="L14" s="14"/>
      <c r="M14" s="14">
        <v>14847308438</v>
      </c>
      <c r="N14" s="14"/>
      <c r="O14" s="14">
        <v>13992478403</v>
      </c>
      <c r="P14" s="14"/>
      <c r="Q14" s="14">
        <f t="shared" ref="Q14" si="2">M14-O14</f>
        <v>854830035</v>
      </c>
    </row>
    <row r="15" spans="1:17" ht="24.75" thickBot="1">
      <c r="C15" s="14"/>
      <c r="D15" s="14"/>
      <c r="E15" s="15">
        <f>SUM(E8:E14)</f>
        <v>3358366229870</v>
      </c>
      <c r="F15" s="14"/>
      <c r="G15" s="15">
        <f>SUM(G8:G14)</f>
        <v>3228895878611</v>
      </c>
      <c r="H15" s="14"/>
      <c r="I15" s="15">
        <f>SUM(I8:I14)</f>
        <v>129470351259</v>
      </c>
      <c r="J15" s="14"/>
      <c r="K15" s="14"/>
      <c r="L15" s="14"/>
      <c r="M15" s="15">
        <f>SUM(M8:M14)</f>
        <v>3358366229870</v>
      </c>
      <c r="N15" s="14"/>
      <c r="O15" s="15">
        <f>SUM(O8:O14)</f>
        <v>3191763757207</v>
      </c>
      <c r="P15" s="14"/>
      <c r="Q15" s="15">
        <f>SUM(Q8:Q14)</f>
        <v>166602472663</v>
      </c>
    </row>
    <row r="16" spans="1:17" ht="24.75" thickTop="1"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7:17">
      <c r="G17" s="3"/>
      <c r="I17" s="3"/>
      <c r="O17" s="3"/>
      <c r="Q17" s="3"/>
    </row>
    <row r="18" spans="7:17"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20" spans="7:17"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7:17">
      <c r="G21" s="3"/>
      <c r="I21" s="16"/>
      <c r="O21" s="3"/>
      <c r="Q21" s="3"/>
    </row>
    <row r="22" spans="7:17"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5"/>
  <sheetViews>
    <sheetView rightToLeft="1" workbookViewId="0">
      <selection activeCell="Q15" sqref="Q15"/>
    </sheetView>
  </sheetViews>
  <sheetFormatPr defaultRowHeight="24"/>
  <cols>
    <col min="1" max="1" width="38.5703125" style="1" bestFit="1" customWidth="1"/>
    <col min="2" max="2" width="1" style="1" customWidth="1"/>
    <col min="3" max="3" width="6.5703125" style="1" bestFit="1" customWidth="1"/>
    <col min="4" max="4" width="1" style="1" customWidth="1"/>
    <col min="5" max="5" width="14" style="1" bestFit="1" customWidth="1"/>
    <col min="6" max="6" width="1" style="1" customWidth="1"/>
    <col min="7" max="7" width="14.710937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8.5703125" style="1" bestFit="1" customWidth="1"/>
    <col min="12" max="12" width="1" style="1" customWidth="1"/>
    <col min="13" max="13" width="17.42578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52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7" t="s">
        <v>3</v>
      </c>
      <c r="C6" s="18" t="s">
        <v>54</v>
      </c>
      <c r="D6" s="18" t="s">
        <v>54</v>
      </c>
      <c r="E6" s="18" t="s">
        <v>54</v>
      </c>
      <c r="F6" s="18" t="s">
        <v>54</v>
      </c>
      <c r="G6" s="18" t="s">
        <v>54</v>
      </c>
      <c r="H6" s="18" t="s">
        <v>54</v>
      </c>
      <c r="I6" s="18" t="s">
        <v>54</v>
      </c>
      <c r="K6" s="18" t="s">
        <v>55</v>
      </c>
      <c r="L6" s="18" t="s">
        <v>55</v>
      </c>
      <c r="M6" s="18" t="s">
        <v>55</v>
      </c>
      <c r="N6" s="18" t="s">
        <v>55</v>
      </c>
      <c r="O6" s="18" t="s">
        <v>55</v>
      </c>
      <c r="P6" s="18" t="s">
        <v>55</v>
      </c>
      <c r="Q6" s="18" t="s">
        <v>55</v>
      </c>
    </row>
    <row r="7" spans="1:17" ht="24.75">
      <c r="A7" s="18" t="s">
        <v>3</v>
      </c>
      <c r="C7" s="18" t="s">
        <v>7</v>
      </c>
      <c r="E7" s="18" t="s">
        <v>62</v>
      </c>
      <c r="G7" s="18" t="s">
        <v>63</v>
      </c>
      <c r="I7" s="18" t="s">
        <v>65</v>
      </c>
      <c r="K7" s="18" t="s">
        <v>7</v>
      </c>
      <c r="M7" s="18" t="s">
        <v>62</v>
      </c>
      <c r="O7" s="18" t="s">
        <v>63</v>
      </c>
      <c r="Q7" s="18" t="s">
        <v>65</v>
      </c>
    </row>
    <row r="8" spans="1:17">
      <c r="A8" s="1" t="s">
        <v>16</v>
      </c>
      <c r="C8" s="14">
        <v>0</v>
      </c>
      <c r="D8" s="14"/>
      <c r="E8" s="14">
        <v>0</v>
      </c>
      <c r="F8" s="14"/>
      <c r="G8" s="14">
        <v>0</v>
      </c>
      <c r="H8" s="14"/>
      <c r="I8" s="14">
        <v>0</v>
      </c>
      <c r="J8" s="14"/>
      <c r="K8" s="14">
        <v>99200</v>
      </c>
      <c r="L8" s="14"/>
      <c r="M8" s="14">
        <v>117224914604</v>
      </c>
      <c r="N8" s="14"/>
      <c r="O8" s="14">
        <v>122190158256</v>
      </c>
      <c r="P8" s="14"/>
      <c r="Q8" s="14">
        <f>M8-O8</f>
        <v>-4965243652</v>
      </c>
    </row>
    <row r="9" spans="1:17">
      <c r="A9" s="1" t="s">
        <v>17</v>
      </c>
      <c r="C9" s="14">
        <v>0</v>
      </c>
      <c r="D9" s="14"/>
      <c r="E9" s="14">
        <v>0</v>
      </c>
      <c r="F9" s="14"/>
      <c r="G9" s="14">
        <v>0</v>
      </c>
      <c r="H9" s="14"/>
      <c r="I9" s="14">
        <v>0</v>
      </c>
      <c r="J9" s="14"/>
      <c r="K9" s="14">
        <v>8200</v>
      </c>
      <c r="L9" s="14"/>
      <c r="M9" s="14">
        <v>9750795306</v>
      </c>
      <c r="N9" s="14"/>
      <c r="O9" s="14">
        <v>10088442944</v>
      </c>
      <c r="P9" s="14"/>
      <c r="Q9" s="14">
        <f t="shared" ref="Q9:Q12" si="0">M9-O9</f>
        <v>-337647638</v>
      </c>
    </row>
    <row r="10" spans="1:17">
      <c r="A10" s="1" t="s">
        <v>19</v>
      </c>
      <c r="C10" s="14">
        <v>0</v>
      </c>
      <c r="D10" s="14"/>
      <c r="E10" s="14">
        <v>0</v>
      </c>
      <c r="F10" s="14"/>
      <c r="G10" s="14">
        <v>0</v>
      </c>
      <c r="H10" s="14"/>
      <c r="I10" s="14">
        <v>0</v>
      </c>
      <c r="J10" s="14"/>
      <c r="K10" s="14">
        <v>13500</v>
      </c>
      <c r="L10" s="14"/>
      <c r="M10" s="14">
        <v>15976735247</v>
      </c>
      <c r="N10" s="14"/>
      <c r="O10" s="14">
        <v>16583569205</v>
      </c>
      <c r="P10" s="14"/>
      <c r="Q10" s="14">
        <f t="shared" si="0"/>
        <v>-606833958</v>
      </c>
    </row>
    <row r="11" spans="1:17">
      <c r="A11" s="1" t="s">
        <v>15</v>
      </c>
      <c r="C11" s="14">
        <v>0</v>
      </c>
      <c r="D11" s="14"/>
      <c r="E11" s="14">
        <v>0</v>
      </c>
      <c r="F11" s="14"/>
      <c r="G11" s="14">
        <v>0</v>
      </c>
      <c r="H11" s="14"/>
      <c r="I11" s="14">
        <v>0</v>
      </c>
      <c r="J11" s="14"/>
      <c r="K11" s="14">
        <v>1700</v>
      </c>
      <c r="L11" s="14"/>
      <c r="M11" s="14">
        <v>1987718354</v>
      </c>
      <c r="N11" s="14"/>
      <c r="O11" s="14">
        <v>2085405369</v>
      </c>
      <c r="P11" s="14"/>
      <c r="Q11" s="14">
        <f t="shared" si="0"/>
        <v>-97687015</v>
      </c>
    </row>
    <row r="12" spans="1:17">
      <c r="A12" s="1" t="s">
        <v>18</v>
      </c>
      <c r="C12" s="14">
        <v>0</v>
      </c>
      <c r="D12" s="14"/>
      <c r="E12" s="14">
        <v>0</v>
      </c>
      <c r="F12" s="14"/>
      <c r="G12" s="14">
        <v>0</v>
      </c>
      <c r="H12" s="14"/>
      <c r="I12" s="14">
        <v>0</v>
      </c>
      <c r="J12" s="14"/>
      <c r="K12" s="14">
        <v>9200</v>
      </c>
      <c r="L12" s="14"/>
      <c r="M12" s="14">
        <v>10811367818</v>
      </c>
      <c r="N12" s="14"/>
      <c r="O12" s="14">
        <v>11293385000</v>
      </c>
      <c r="P12" s="14"/>
      <c r="Q12" s="14">
        <f t="shared" si="0"/>
        <v>-482017182</v>
      </c>
    </row>
    <row r="13" spans="1:17" ht="24.75" thickBot="1">
      <c r="C13" s="14"/>
      <c r="D13" s="14"/>
      <c r="E13" s="15">
        <f>SUM(E8:E12)</f>
        <v>0</v>
      </c>
      <c r="F13" s="14"/>
      <c r="G13" s="15">
        <f>SUM(G8:G12)</f>
        <v>0</v>
      </c>
      <c r="H13" s="14"/>
      <c r="I13" s="15">
        <f>SUM(I8:I12)</f>
        <v>0</v>
      </c>
      <c r="J13" s="14"/>
      <c r="K13" s="14"/>
      <c r="L13" s="14"/>
      <c r="M13" s="15">
        <f>SUM(M8:M12)</f>
        <v>155751531329</v>
      </c>
      <c r="N13" s="14"/>
      <c r="O13" s="15">
        <f>SUM(O8:O12)</f>
        <v>162240960774</v>
      </c>
      <c r="P13" s="14"/>
      <c r="Q13" s="15">
        <f>SUM(Q8:Q12)</f>
        <v>-6489429445</v>
      </c>
    </row>
    <row r="14" spans="1:17" ht="24.75" thickTop="1"/>
    <row r="15" spans="1:17">
      <c r="Q15" s="1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4"/>
  <sheetViews>
    <sheetView rightToLeft="1" workbookViewId="0">
      <selection activeCell="M13" sqref="M13:Q13"/>
    </sheetView>
  </sheetViews>
  <sheetFormatPr defaultRowHeight="24"/>
  <cols>
    <col min="1" max="1" width="30.42578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5.7109375" style="1" bestFit="1" customWidth="1"/>
    <col min="18" max="18" width="1" style="1" customWidth="1"/>
    <col min="19" max="19" width="17.42578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4.75">
      <c r="A3" s="19" t="s">
        <v>52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6" spans="1:21" ht="24.75">
      <c r="A6" s="17" t="s">
        <v>3</v>
      </c>
      <c r="C6" s="18" t="s">
        <v>54</v>
      </c>
      <c r="D6" s="18" t="s">
        <v>54</v>
      </c>
      <c r="E6" s="18" t="s">
        <v>54</v>
      </c>
      <c r="F6" s="18" t="s">
        <v>54</v>
      </c>
      <c r="G6" s="18" t="s">
        <v>54</v>
      </c>
      <c r="H6" s="18" t="s">
        <v>54</v>
      </c>
      <c r="I6" s="18" t="s">
        <v>54</v>
      </c>
      <c r="J6" s="18" t="s">
        <v>54</v>
      </c>
      <c r="K6" s="18" t="s">
        <v>54</v>
      </c>
      <c r="M6" s="18" t="s">
        <v>55</v>
      </c>
      <c r="N6" s="18" t="s">
        <v>55</v>
      </c>
      <c r="O6" s="18" t="s">
        <v>55</v>
      </c>
      <c r="P6" s="18" t="s">
        <v>55</v>
      </c>
      <c r="Q6" s="18" t="s">
        <v>55</v>
      </c>
      <c r="R6" s="18" t="s">
        <v>55</v>
      </c>
      <c r="S6" s="18" t="s">
        <v>55</v>
      </c>
      <c r="T6" s="18" t="s">
        <v>55</v>
      </c>
      <c r="U6" s="18" t="s">
        <v>55</v>
      </c>
    </row>
    <row r="7" spans="1:21" ht="24.75">
      <c r="A7" s="18" t="s">
        <v>3</v>
      </c>
      <c r="C7" s="18" t="s">
        <v>66</v>
      </c>
      <c r="E7" s="18" t="s">
        <v>67</v>
      </c>
      <c r="G7" s="18" t="s">
        <v>68</v>
      </c>
      <c r="I7" s="18" t="s">
        <v>42</v>
      </c>
      <c r="K7" s="18" t="s">
        <v>69</v>
      </c>
      <c r="M7" s="18" t="s">
        <v>66</v>
      </c>
      <c r="O7" s="18" t="s">
        <v>67</v>
      </c>
      <c r="Q7" s="18" t="s">
        <v>68</v>
      </c>
      <c r="S7" s="18" t="s">
        <v>42</v>
      </c>
      <c r="U7" s="18" t="s">
        <v>69</v>
      </c>
    </row>
    <row r="8" spans="1:21">
      <c r="A8" s="1" t="s">
        <v>16</v>
      </c>
      <c r="C8" s="14">
        <v>0</v>
      </c>
      <c r="D8" s="14"/>
      <c r="E8" s="14">
        <v>62659180955</v>
      </c>
      <c r="F8" s="14"/>
      <c r="G8" s="14">
        <v>0</v>
      </c>
      <c r="H8" s="14"/>
      <c r="I8" s="14">
        <f>C8+E8+G8</f>
        <v>62659180955</v>
      </c>
      <c r="J8" s="14"/>
      <c r="K8" s="8">
        <f>I8/$I$13</f>
        <v>0.4852328808461851</v>
      </c>
      <c r="L8" s="14"/>
      <c r="M8" s="14">
        <v>0</v>
      </c>
      <c r="N8" s="14"/>
      <c r="O8" s="14">
        <v>77142786431</v>
      </c>
      <c r="P8" s="14"/>
      <c r="Q8" s="14">
        <v>-4965243652</v>
      </c>
      <c r="R8" s="14"/>
      <c r="S8" s="14">
        <f>M8+O8+Q8</f>
        <v>72177542779</v>
      </c>
      <c r="T8" s="14"/>
      <c r="U8" s="8">
        <f>S8/$S$13</f>
        <v>0.45453050855338034</v>
      </c>
    </row>
    <row r="9" spans="1:21">
      <c r="A9" s="1" t="s">
        <v>17</v>
      </c>
      <c r="C9" s="14">
        <v>0</v>
      </c>
      <c r="D9" s="14"/>
      <c r="E9" s="14">
        <v>9062433199</v>
      </c>
      <c r="F9" s="14"/>
      <c r="G9" s="14">
        <v>0</v>
      </c>
      <c r="H9" s="14"/>
      <c r="I9" s="14">
        <f>C9+E9+G9</f>
        <v>9062433199</v>
      </c>
      <c r="J9" s="14"/>
      <c r="K9" s="8">
        <f t="shared" ref="K9:K12" si="0">I9/$I$13</f>
        <v>7.0179509237201121E-2</v>
      </c>
      <c r="L9" s="14"/>
      <c r="M9" s="14">
        <v>0</v>
      </c>
      <c r="N9" s="14"/>
      <c r="O9" s="14">
        <v>11020501260</v>
      </c>
      <c r="P9" s="14"/>
      <c r="Q9" s="14">
        <v>-337647638</v>
      </c>
      <c r="R9" s="14"/>
      <c r="S9" s="14">
        <f>M9+O9+Q9</f>
        <v>10682853622</v>
      </c>
      <c r="T9" s="14"/>
      <c r="U9" s="8">
        <f t="shared" ref="U9:U12" si="1">S9/$S$13</f>
        <v>6.7274150693610729E-2</v>
      </c>
    </row>
    <row r="10" spans="1:21">
      <c r="A10" s="1" t="s">
        <v>19</v>
      </c>
      <c r="C10" s="14">
        <v>0</v>
      </c>
      <c r="D10" s="14"/>
      <c r="E10" s="14">
        <v>8638004980</v>
      </c>
      <c r="F10" s="14"/>
      <c r="G10" s="14">
        <v>0</v>
      </c>
      <c r="H10" s="14"/>
      <c r="I10" s="14">
        <f>C10+E10+G10</f>
        <v>8638004980</v>
      </c>
      <c r="J10" s="14"/>
      <c r="K10" s="8">
        <f t="shared" si="0"/>
        <v>6.6892735866101838E-2</v>
      </c>
      <c r="L10" s="14"/>
      <c r="M10" s="14">
        <v>0</v>
      </c>
      <c r="N10" s="14"/>
      <c r="O10" s="14">
        <v>13162815459</v>
      </c>
      <c r="P10" s="14"/>
      <c r="Q10" s="14">
        <v>-606833958</v>
      </c>
      <c r="R10" s="14"/>
      <c r="S10" s="14">
        <f>M10+O10+Q10</f>
        <v>12555981501</v>
      </c>
      <c r="T10" s="14"/>
      <c r="U10" s="8">
        <f t="shared" si="1"/>
        <v>7.9069977132788113E-2</v>
      </c>
    </row>
    <row r="11" spans="1:21">
      <c r="A11" s="1" t="s">
        <v>15</v>
      </c>
      <c r="C11" s="14">
        <v>0</v>
      </c>
      <c r="D11" s="14"/>
      <c r="E11" s="14">
        <v>-160025772</v>
      </c>
      <c r="F11" s="14"/>
      <c r="G11" s="14">
        <v>0</v>
      </c>
      <c r="H11" s="14"/>
      <c r="I11" s="14">
        <f>C11+E11+G11</f>
        <v>-160025772</v>
      </c>
      <c r="J11" s="14"/>
      <c r="K11" s="8">
        <f t="shared" si="0"/>
        <v>-1.2392400470884002E-3</v>
      </c>
      <c r="L11" s="14"/>
      <c r="M11" s="14">
        <v>0</v>
      </c>
      <c r="N11" s="14"/>
      <c r="O11" s="14">
        <v>781901785</v>
      </c>
      <c r="P11" s="14"/>
      <c r="Q11" s="14">
        <v>-97687015</v>
      </c>
      <c r="R11" s="14"/>
      <c r="S11" s="14">
        <f>M11+O11+Q11</f>
        <v>684214770</v>
      </c>
      <c r="T11" s="14"/>
      <c r="U11" s="8">
        <f t="shared" si="1"/>
        <v>4.3087707809626122E-3</v>
      </c>
    </row>
    <row r="12" spans="1:21">
      <c r="A12" s="1" t="s">
        <v>18</v>
      </c>
      <c r="C12" s="14">
        <v>0</v>
      </c>
      <c r="D12" s="14"/>
      <c r="E12" s="14">
        <v>48932589201</v>
      </c>
      <c r="F12" s="14"/>
      <c r="G12" s="14">
        <v>0</v>
      </c>
      <c r="H12" s="14"/>
      <c r="I12" s="14">
        <f>C12+E12+G12</f>
        <v>48932589201</v>
      </c>
      <c r="J12" s="14"/>
      <c r="K12" s="8">
        <f t="shared" si="0"/>
        <v>0.37893411409760036</v>
      </c>
      <c r="L12" s="14"/>
      <c r="M12" s="14">
        <v>0</v>
      </c>
      <c r="N12" s="14"/>
      <c r="O12" s="14">
        <v>63177240018</v>
      </c>
      <c r="P12" s="14"/>
      <c r="Q12" s="14">
        <v>-482017182</v>
      </c>
      <c r="R12" s="14"/>
      <c r="S12" s="14">
        <f>M12+O12+Q12</f>
        <v>62695222836</v>
      </c>
      <c r="T12" s="14"/>
      <c r="U12" s="8">
        <f t="shared" si="1"/>
        <v>0.39481659283925818</v>
      </c>
    </row>
    <row r="13" spans="1:21" ht="24.75" thickBot="1">
      <c r="C13" s="15">
        <f>SUM(C8:C12)</f>
        <v>0</v>
      </c>
      <c r="D13" s="14"/>
      <c r="E13" s="15">
        <f>SUM(E8:E12)</f>
        <v>129132182563</v>
      </c>
      <c r="F13" s="14"/>
      <c r="G13" s="15">
        <f>SUM(G8:G12)</f>
        <v>0</v>
      </c>
      <c r="H13" s="14"/>
      <c r="I13" s="15">
        <f>SUM(I8:I12)</f>
        <v>129132182563</v>
      </c>
      <c r="J13" s="14"/>
      <c r="K13" s="9">
        <f>SUM(K8:K12)</f>
        <v>1</v>
      </c>
      <c r="L13" s="14"/>
      <c r="M13" s="15">
        <f>SUM(M8:M12)</f>
        <v>0</v>
      </c>
      <c r="N13" s="14"/>
      <c r="O13" s="15">
        <f>SUM(O8:O12)</f>
        <v>165285244953</v>
      </c>
      <c r="P13" s="14"/>
      <c r="Q13" s="15">
        <f>SUM(Q8:Q12)</f>
        <v>-6489429445</v>
      </c>
      <c r="R13" s="14"/>
      <c r="S13" s="15">
        <f>SUM(S8:S12)</f>
        <v>158795815508</v>
      </c>
      <c r="T13" s="14"/>
      <c r="U13" s="9">
        <f>SUM(U8:U12)</f>
        <v>0.99999999999999989</v>
      </c>
    </row>
    <row r="14" spans="1:21" ht="24.75" thickTop="1"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2021-12-28T12:33:13Z</dcterms:created>
  <dcterms:modified xsi:type="dcterms:W3CDTF">2021-12-29T13:26:40Z</dcterms:modified>
</cp:coreProperties>
</file>