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آبان ماه\"/>
    </mc:Choice>
  </mc:AlternateContent>
  <xr:revisionPtr revIDLastSave="0" documentId="13_ncr:1_{B83EE6BF-2798-441F-84C3-FF16BFCCBF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definedNames>
    <definedName name="_xlnm.Print_Area" localSheetId="0">تاییدیه!$A$1:$M$37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C10" i="15"/>
  <c r="E8" i="15"/>
  <c r="E9" i="15"/>
  <c r="E7" i="15"/>
  <c r="C9" i="15"/>
  <c r="C8" i="15"/>
  <c r="C7" i="15"/>
  <c r="E9" i="14"/>
  <c r="C9" i="14"/>
  <c r="K10" i="13"/>
  <c r="K9" i="13"/>
  <c r="K8" i="13"/>
  <c r="G10" i="13"/>
  <c r="G9" i="13"/>
  <c r="G8" i="13"/>
  <c r="E10" i="13"/>
  <c r="I10" i="13"/>
  <c r="Q8" i="12"/>
  <c r="I8" i="12"/>
  <c r="Q9" i="12"/>
  <c r="Q10" i="12" s="1"/>
  <c r="I10" i="12"/>
  <c r="I9" i="12"/>
  <c r="C10" i="12"/>
  <c r="E10" i="12"/>
  <c r="G10" i="12"/>
  <c r="K10" i="12"/>
  <c r="M10" i="12"/>
  <c r="O10" i="12"/>
  <c r="S11" i="11"/>
  <c r="U13" i="11"/>
  <c r="U9" i="11"/>
  <c r="U10" i="11"/>
  <c r="U11" i="11"/>
  <c r="U12" i="11"/>
  <c r="U8" i="11"/>
  <c r="K13" i="11"/>
  <c r="K9" i="11"/>
  <c r="K10" i="11"/>
  <c r="K11" i="11"/>
  <c r="K12" i="11"/>
  <c r="K8" i="11"/>
  <c r="S13" i="11"/>
  <c r="S9" i="11"/>
  <c r="S10" i="11"/>
  <c r="S12" i="11"/>
  <c r="S8" i="11"/>
  <c r="I12" i="11"/>
  <c r="I13" i="11"/>
  <c r="I9" i="11"/>
  <c r="I10" i="11"/>
  <c r="I11" i="11"/>
  <c r="I8" i="11"/>
  <c r="G13" i="11"/>
  <c r="E13" i="11"/>
  <c r="C13" i="11"/>
  <c r="Q13" i="11"/>
  <c r="O13" i="11"/>
  <c r="M13" i="11"/>
  <c r="I13" i="10"/>
  <c r="E13" i="10"/>
  <c r="G13" i="10"/>
  <c r="M13" i="10"/>
  <c r="O13" i="10"/>
  <c r="Q13" i="10"/>
  <c r="Q11" i="10"/>
  <c r="Q9" i="10"/>
  <c r="Q10" i="10"/>
  <c r="Q12" i="10"/>
  <c r="Q8" i="10"/>
  <c r="I9" i="10"/>
  <c r="I10" i="10"/>
  <c r="I11" i="10"/>
  <c r="I12" i="10"/>
  <c r="I8" i="10"/>
  <c r="Q14" i="9"/>
  <c r="Q15" i="9"/>
  <c r="O15" i="9"/>
  <c r="M15" i="9"/>
  <c r="I15" i="9"/>
  <c r="G15" i="9"/>
  <c r="E15" i="9"/>
  <c r="Q9" i="9"/>
  <c r="Q10" i="9"/>
  <c r="Q11" i="9"/>
  <c r="Q12" i="9"/>
  <c r="Q13" i="9"/>
  <c r="Q8" i="9"/>
  <c r="I9" i="9"/>
  <c r="I10" i="9"/>
  <c r="I11" i="9"/>
  <c r="I12" i="9"/>
  <c r="I13" i="9"/>
  <c r="I14" i="9"/>
  <c r="I8" i="9"/>
  <c r="S11" i="7"/>
  <c r="Q11" i="7"/>
  <c r="O11" i="7"/>
  <c r="M11" i="7"/>
  <c r="K11" i="7"/>
  <c r="I11" i="7"/>
  <c r="Q9" i="6"/>
  <c r="Q10" i="6" s="1"/>
  <c r="Q8" i="6"/>
  <c r="S10" i="6"/>
  <c r="O10" i="6"/>
  <c r="M10" i="6"/>
  <c r="K10" i="6"/>
  <c r="AK11" i="3"/>
  <c r="AI11" i="3"/>
  <c r="AG11" i="3"/>
  <c r="AA11" i="3"/>
  <c r="W11" i="3"/>
  <c r="S11" i="3"/>
  <c r="Q11" i="3"/>
  <c r="Y14" i="1"/>
  <c r="W14" i="1"/>
  <c r="U14" i="1"/>
  <c r="O14" i="1"/>
  <c r="K14" i="1"/>
  <c r="G14" i="1"/>
  <c r="E14" i="1"/>
</calcChain>
</file>

<file path=xl/sharedStrings.xml><?xml version="1.0" encoding="utf-8"?>
<sst xmlns="http://schemas.openxmlformats.org/spreadsheetml/2006/main" count="395" uniqueCount="85">
  <si>
    <t>صندوق سرمایه‌گذاری در اوراق بهادار مبتنی بر سکه طلای مفید</t>
  </si>
  <si>
    <t>صورت وضعیت پورتفوی</t>
  </si>
  <si>
    <t>برای ماه منتهی به 1400/08/30</t>
  </si>
  <si>
    <t>نام شرکت</t>
  </si>
  <si>
    <t>1400/07/30</t>
  </si>
  <si>
    <t>تغییرات طی دوره</t>
  </si>
  <si>
    <t>1400/08/30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</si>
  <si>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</si>
  <si>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</si>
  <si>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</si>
  <si>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</si>
  <si>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</si>
  <si>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</si>
  <si>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</si>
  <si>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</si>
  <si>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سکه تمام بهارتحویل1روزه آینده</t>
  </si>
  <si>
    <t>سکه تمام بهارتحویلی 1روزه رفاه</t>
  </si>
  <si>
    <t>سکه تمام بهارتحویلی 1روزه ملت</t>
  </si>
  <si>
    <t>سکه تمام بهارتحویلی1روز صادرات</t>
  </si>
  <si>
    <t>سکه تمام بهارتحویلی1روزه سامان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</si>
  <si>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</si>
  <si>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</si>
  <si>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</si>
  <si>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</si>
  <si>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</si>
  <si>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</si>
  <si>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</si>
  <si>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</si>
  <si>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</si>
  <si>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</si>
  <si>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</si>
  <si>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</si>
  <si>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</si>
  <si>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صکوک اجاره مخابرات-3 ماهه 16%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</si>
  <si>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</si>
  <si>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</si>
  <si>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</si>
  <si>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</si>
  <si>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</si>
  <si>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</si>
  <si>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</si>
  <si>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</si>
  <si>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</si>
  <si>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</si>
  <si>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</si>
  <si>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</si>
  <si>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</si>
  <si>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</si>
  <si>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</si>
  <si>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</si>
  <si>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</si>
  <si>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</si>
  <si>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</si>
  <si>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</si>
  <si>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</si>
  <si>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</si>
  <si>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</si>
  <si>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</si>
  <si>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</si>
  <si>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</si>
  <si>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</si>
  <si>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</si>
  <si>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</si>
  <si>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</si>
  <si>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</si>
  <si>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</si>
  <si>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</si>
  <si>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</si>
  <si>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</si>
  <si>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</si>
  <si>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</si>
  <si>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</si>
  <si>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</si>
  <si>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</si>
  <si>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</si>
  <si>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</si>
  <si>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</si>
  <si>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</si>
  <si>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</si>
  <si>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</si>
  <si>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</si>
  <si>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1400/08/01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</si>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</sst>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0</xdr:row>
          <xdr:rowOff>114300</xdr:rowOff>
        </xdr:from>
        <xdr:to>
          <xdr:col>10</xdr:col>
          <xdr:colOff>400050</xdr:colOff>
          <xdr:row>34</xdr:row>
          <xdr:rowOff>66675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7663C-F243-4F9A-AA6E-68F72E1A0913}">
  <dimension ref="A1"/>
  <sheetViews>
    <sheetView rightToLeft="1" tabSelected="1" view="pageBreakPreview" zoomScale="60" zoomScaleNormal="100" workbookViewId="0">
      <selection activeCell="O49" sqref="O49"/>
    </sheetView>
  </sheetViews>
  <sheetFormatPr defaultRowHeight="15" x14ac:dyDescent="0.25"/>
  <sheetData/>
  <pageMargins left="0.7" right="0.7" top="0.75" bottom="0.75" header="0.3" footer="0.3"/>
  <pageSetup scale="76" orientation="portrait" r:id="rId1"/>
  <colBreaks count="1" manualBreakCount="1">
    <brk id="13" max="36" man="1"/>
  </colBreaks>
  <drawing r:id="rId2"/>
  <legacyDrawing r:id="rId3"/>
  <oleObjects>
    <mc:AlternateContent xmlns:mc="http://schemas.openxmlformats.org/markup-compatibility/2006">
      <mc:Choice Requires="x14">
        <oleObject progId="Document" shapeId="1028" r:id="rId4">
          <objectPr defaultSize="0" r:id="rId5">
            <anchor moveWithCells="1">
              <from>
                <xdr:col>0</xdr:col>
                <xdr:colOff>171450</xdr:colOff>
                <xdr:row>0</xdr:row>
                <xdr:rowOff>114300</xdr:rowOff>
              </from>
              <to>
                <xdr:col>10</xdr:col>
                <xdr:colOff>400050</xdr:colOff>
                <xdr:row>34</xdr:row>
                <xdr:rowOff>66675</xdr:rowOff>
              </to>
            </anchor>
          </objectPr>
        </oleObject>
      </mc:Choice>
      <mc:Fallback>
        <oleObject progId="Document" shapeId="1028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1"/>
  <sheetViews>
    <sheetView rightToLeft="1" workbookViewId="0">
      <selection activeCell="M18" sqref="M18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18" t="s">
        <v>56</v>
      </c>
      <c r="C6" s="19" t="s">
        <v>54</v>
      </c>
      <c r="D6" s="19" t="s">
        <v>54</v>
      </c>
      <c r="E6" s="19" t="s">
        <v>54</v>
      </c>
      <c r="F6" s="19" t="s">
        <v>54</v>
      </c>
      <c r="G6" s="19" t="s">
        <v>54</v>
      </c>
      <c r="H6" s="19" t="s">
        <v>54</v>
      </c>
      <c r="I6" s="19" t="s">
        <v>54</v>
      </c>
      <c r="K6" s="19" t="s">
        <v>55</v>
      </c>
      <c r="L6" s="19" t="s">
        <v>55</v>
      </c>
      <c r="M6" s="19" t="s">
        <v>55</v>
      </c>
      <c r="N6" s="19" t="s">
        <v>55</v>
      </c>
      <c r="O6" s="19" t="s">
        <v>55</v>
      </c>
      <c r="P6" s="19" t="s">
        <v>55</v>
      </c>
      <c r="Q6" s="19" t="s">
        <v>55</v>
      </c>
    </row>
    <row r="7" spans="1:17" ht="24.75" x14ac:dyDescent="0.55000000000000004">
      <c r="A7" s="19" t="s">
        <v>56</v>
      </c>
      <c r="C7" s="19" t="s">
        <v>70</v>
      </c>
      <c r="E7" s="19" t="s">
        <v>67</v>
      </c>
      <c r="G7" s="19" t="s">
        <v>68</v>
      </c>
      <c r="I7" s="19" t="s">
        <v>71</v>
      </c>
      <c r="K7" s="19" t="s">
        <v>70</v>
      </c>
      <c r="M7" s="19" t="s">
        <v>67</v>
      </c>
      <c r="O7" s="19" t="s">
        <v>68</v>
      </c>
      <c r="Q7" s="19" t="s">
        <v>71</v>
      </c>
    </row>
    <row r="8" spans="1:17" x14ac:dyDescent="0.55000000000000004">
      <c r="A8" s="1" t="s">
        <v>33</v>
      </c>
      <c r="C8" s="5">
        <v>249917929</v>
      </c>
      <c r="D8" s="4"/>
      <c r="E8" s="5">
        <v>0</v>
      </c>
      <c r="F8" s="4"/>
      <c r="G8" s="5">
        <v>0</v>
      </c>
      <c r="H8" s="4"/>
      <c r="I8" s="5">
        <f>C8+E8+G8</f>
        <v>249917929</v>
      </c>
      <c r="J8" s="4"/>
      <c r="K8" s="5">
        <v>739229191</v>
      </c>
      <c r="L8" s="4"/>
      <c r="M8" s="5">
        <v>369914441</v>
      </c>
      <c r="N8" s="4"/>
      <c r="O8" s="5">
        <v>0</v>
      </c>
      <c r="P8" s="4"/>
      <c r="Q8" s="5">
        <f>K8+M8+O8</f>
        <v>1109143632</v>
      </c>
    </row>
    <row r="9" spans="1:17" x14ac:dyDescent="0.55000000000000004">
      <c r="A9" s="1" t="s">
        <v>29</v>
      </c>
      <c r="C9" s="5">
        <v>0</v>
      </c>
      <c r="D9" s="4"/>
      <c r="E9" s="5">
        <v>219260252</v>
      </c>
      <c r="F9" s="4"/>
      <c r="G9" s="5">
        <v>0</v>
      </c>
      <c r="H9" s="4"/>
      <c r="I9" s="5">
        <f>C9+E9+G9</f>
        <v>219260252</v>
      </c>
      <c r="J9" s="4"/>
      <c r="K9" s="5">
        <v>0</v>
      </c>
      <c r="L9" s="4"/>
      <c r="M9" s="5">
        <v>609144574</v>
      </c>
      <c r="N9" s="4"/>
      <c r="O9" s="5">
        <v>0</v>
      </c>
      <c r="P9" s="4"/>
      <c r="Q9" s="5">
        <f>K9+M9+O9</f>
        <v>609144574</v>
      </c>
    </row>
    <row r="10" spans="1:17" ht="24.75" thickBot="1" x14ac:dyDescent="0.6">
      <c r="C10" s="10">
        <f>SUM(C8:C9)</f>
        <v>249917929</v>
      </c>
      <c r="D10" s="4"/>
      <c r="E10" s="10">
        <f>SUM(E8:E9)</f>
        <v>219260252</v>
      </c>
      <c r="F10" s="4"/>
      <c r="G10" s="10">
        <f>SUM(G8:G9)</f>
        <v>0</v>
      </c>
      <c r="H10" s="4"/>
      <c r="I10" s="10">
        <f>SUM(I8:I9)</f>
        <v>469178181</v>
      </c>
      <c r="J10" s="4"/>
      <c r="K10" s="10">
        <f>SUM(K8:K9)</f>
        <v>739229191</v>
      </c>
      <c r="L10" s="4"/>
      <c r="M10" s="10">
        <f>SUM(M8:M9)</f>
        <v>979059015</v>
      </c>
      <c r="N10" s="4"/>
      <c r="O10" s="10">
        <f>SUM(O8:O9)</f>
        <v>0</v>
      </c>
      <c r="P10" s="4"/>
      <c r="Q10" s="10">
        <f>SUM(Q8:Q9)</f>
        <v>1718288206</v>
      </c>
    </row>
    <row r="11" spans="1:17" ht="24.75" thickTop="1" x14ac:dyDescent="0.55000000000000004">
      <c r="C11" s="3"/>
      <c r="E11" s="3"/>
      <c r="K11" s="3"/>
      <c r="M11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A11" sqref="A11:XFD11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75" x14ac:dyDescent="0.55000000000000004">
      <c r="A3" s="20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 ht="24.75" x14ac:dyDescent="0.55000000000000004">
      <c r="A6" s="19" t="s">
        <v>72</v>
      </c>
      <c r="B6" s="19" t="s">
        <v>72</v>
      </c>
      <c r="C6" s="19" t="s">
        <v>72</v>
      </c>
      <c r="E6" s="19" t="s">
        <v>54</v>
      </c>
      <c r="F6" s="19" t="s">
        <v>54</v>
      </c>
      <c r="G6" s="19" t="s">
        <v>54</v>
      </c>
      <c r="I6" s="19" t="s">
        <v>55</v>
      </c>
      <c r="J6" s="19" t="s">
        <v>55</v>
      </c>
      <c r="K6" s="19" t="s">
        <v>55</v>
      </c>
    </row>
    <row r="7" spans="1:11" ht="24.75" x14ac:dyDescent="0.55000000000000004">
      <c r="A7" s="19" t="s">
        <v>73</v>
      </c>
      <c r="C7" s="19" t="s">
        <v>39</v>
      </c>
      <c r="E7" s="19" t="s">
        <v>74</v>
      </c>
      <c r="G7" s="19" t="s">
        <v>75</v>
      </c>
      <c r="I7" s="19" t="s">
        <v>74</v>
      </c>
      <c r="K7" s="19" t="s">
        <v>75</v>
      </c>
    </row>
    <row r="8" spans="1:11" x14ac:dyDescent="0.55000000000000004">
      <c r="A8" s="1" t="s">
        <v>45</v>
      </c>
      <c r="C8" s="4" t="s">
        <v>46</v>
      </c>
      <c r="D8" s="4"/>
      <c r="E8" s="5">
        <v>125113132</v>
      </c>
      <c r="F8" s="4"/>
      <c r="G8" s="8">
        <f>E8/$E$10</f>
        <v>0.73133072391991216</v>
      </c>
      <c r="H8" s="4"/>
      <c r="I8" s="5">
        <v>415924350</v>
      </c>
      <c r="J8" s="4"/>
      <c r="K8" s="8">
        <f>I8/$I$10</f>
        <v>0.75240819253024116</v>
      </c>
    </row>
    <row r="9" spans="1:11" x14ac:dyDescent="0.55000000000000004">
      <c r="A9" s="1" t="s">
        <v>49</v>
      </c>
      <c r="C9" s="4" t="s">
        <v>50</v>
      </c>
      <c r="D9" s="4"/>
      <c r="E9" s="5">
        <v>45962864</v>
      </c>
      <c r="F9" s="4"/>
      <c r="G9" s="8">
        <f>E9/$E$10</f>
        <v>0.26866927608008784</v>
      </c>
      <c r="H9" s="4"/>
      <c r="I9" s="5">
        <v>136866481</v>
      </c>
      <c r="J9" s="4"/>
      <c r="K9" s="8">
        <f>I9/$I$10</f>
        <v>0.24759180746975884</v>
      </c>
    </row>
    <row r="10" spans="1:11" ht="24.75" thickBot="1" x14ac:dyDescent="0.6">
      <c r="C10" s="4"/>
      <c r="D10" s="4"/>
      <c r="E10" s="10">
        <f>SUM(E8:E9)</f>
        <v>171075996</v>
      </c>
      <c r="F10" s="4"/>
      <c r="G10" s="13">
        <f>SUM(G8:G9)</f>
        <v>1</v>
      </c>
      <c r="H10" s="4"/>
      <c r="I10" s="10">
        <f>SUM(I8:I9)</f>
        <v>552790831</v>
      </c>
      <c r="J10" s="4"/>
      <c r="K10" s="9">
        <f>SUM(K8:K9)</f>
        <v>1</v>
      </c>
    </row>
    <row r="11" spans="1:11" ht="24.75" thickTop="1" x14ac:dyDescent="0.55000000000000004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K14" sqref="K14"/>
    </sheetView>
  </sheetViews>
  <sheetFormatPr defaultRowHeight="24" x14ac:dyDescent="0.55000000000000004"/>
  <cols>
    <col min="1" max="1" width="24" style="1" customWidth="1"/>
    <col min="2" max="2" width="1" style="1" customWidth="1"/>
    <col min="3" max="3" width="15.7109375" style="1" customWidth="1"/>
    <col min="4" max="4" width="1" style="1" customWidth="1"/>
    <col min="5" max="5" width="25.42578125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0" t="s">
        <v>0</v>
      </c>
      <c r="B2" s="20"/>
      <c r="C2" s="20"/>
      <c r="D2" s="20"/>
      <c r="E2" s="20"/>
    </row>
    <row r="3" spans="1:5" ht="24.75" x14ac:dyDescent="0.55000000000000004">
      <c r="A3" s="20" t="s">
        <v>52</v>
      </c>
      <c r="B3" s="20"/>
      <c r="C3" s="20"/>
      <c r="D3" s="20"/>
      <c r="E3" s="20"/>
    </row>
    <row r="4" spans="1:5" ht="24.75" x14ac:dyDescent="0.55000000000000004">
      <c r="A4" s="20" t="s">
        <v>2</v>
      </c>
      <c r="B4" s="20"/>
      <c r="C4" s="20"/>
      <c r="D4" s="20"/>
      <c r="E4" s="20"/>
    </row>
    <row r="5" spans="1:5" ht="24.75" x14ac:dyDescent="0.55000000000000004">
      <c r="C5" s="18" t="s">
        <v>54</v>
      </c>
      <c r="E5" s="17" t="s">
        <v>83</v>
      </c>
    </row>
    <row r="6" spans="1:5" ht="24.75" x14ac:dyDescent="0.55000000000000004">
      <c r="A6" s="18" t="s">
        <v>76</v>
      </c>
      <c r="C6" s="19"/>
      <c r="E6" s="19" t="s">
        <v>84</v>
      </c>
    </row>
    <row r="7" spans="1:5" ht="24.75" x14ac:dyDescent="0.55000000000000004">
      <c r="A7" s="19" t="s">
        <v>76</v>
      </c>
      <c r="C7" s="19" t="s">
        <v>42</v>
      </c>
      <c r="E7" s="19" t="s">
        <v>42</v>
      </c>
    </row>
    <row r="8" spans="1:5" x14ac:dyDescent="0.55000000000000004">
      <c r="A8" s="1" t="s">
        <v>77</v>
      </c>
      <c r="C8" s="5">
        <v>0</v>
      </c>
      <c r="D8" s="4"/>
      <c r="E8" s="5">
        <v>102395978</v>
      </c>
    </row>
    <row r="9" spans="1:5" ht="25.5" thickBot="1" x14ac:dyDescent="0.65">
      <c r="A9" s="2" t="s">
        <v>61</v>
      </c>
      <c r="C9" s="10">
        <f>SUM(C8)</f>
        <v>0</v>
      </c>
      <c r="E9" s="10">
        <f>SUM(E8)</f>
        <v>102395978</v>
      </c>
    </row>
    <row r="10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7"/>
  <sheetViews>
    <sheetView rightToLeft="1" workbookViewId="0">
      <selection activeCell="K18" sqref="K18"/>
    </sheetView>
  </sheetViews>
  <sheetFormatPr defaultRowHeight="24" x14ac:dyDescent="0.55000000000000004"/>
  <cols>
    <col min="1" max="1" width="30.42578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8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7.7109375" style="1" bestFit="1" customWidth="1"/>
    <col min="14" max="14" width="1" style="1" customWidth="1"/>
    <col min="15" max="15" width="16" style="1" bestFit="1" customWidth="1"/>
    <col min="16" max="16" width="1.28515625" style="1" customWidth="1"/>
    <col min="17" max="17" width="11.42578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6" spans="1:25" ht="24.75" x14ac:dyDescent="0.55000000000000004">
      <c r="A6" s="18" t="s">
        <v>3</v>
      </c>
      <c r="C6" s="19" t="s">
        <v>81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 x14ac:dyDescent="0.55000000000000004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 x14ac:dyDescent="0.55000000000000004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 x14ac:dyDescent="0.55000000000000004">
      <c r="A9" s="1" t="s">
        <v>15</v>
      </c>
      <c r="C9" s="7">
        <v>31700</v>
      </c>
      <c r="D9" s="7"/>
      <c r="E9" s="7">
        <v>38493693842</v>
      </c>
      <c r="F9" s="7"/>
      <c r="G9" s="7">
        <v>36646884062.5</v>
      </c>
      <c r="H9" s="7"/>
      <c r="I9" s="7">
        <v>11100</v>
      </c>
      <c r="J9" s="7"/>
      <c r="K9" s="7">
        <v>13725536744</v>
      </c>
      <c r="L9" s="7"/>
      <c r="M9" s="7">
        <v>-400</v>
      </c>
      <c r="N9" s="7"/>
      <c r="O9" s="7">
        <v>468613305</v>
      </c>
      <c r="P9" s="7"/>
      <c r="Q9" s="7">
        <v>42400</v>
      </c>
      <c r="R9" s="7"/>
      <c r="S9" s="7">
        <v>1243900</v>
      </c>
      <c r="T9" s="7"/>
      <c r="U9" s="7">
        <v>51733505742</v>
      </c>
      <c r="V9" s="7"/>
      <c r="W9" s="7">
        <v>52675433300</v>
      </c>
      <c r="X9" s="4"/>
      <c r="Y9" s="8">
        <v>1.8086826699202675E-2</v>
      </c>
    </row>
    <row r="10" spans="1:25" x14ac:dyDescent="0.55000000000000004">
      <c r="A10" s="1" t="s">
        <v>16</v>
      </c>
      <c r="C10" s="7">
        <v>1059500</v>
      </c>
      <c r="D10" s="7"/>
      <c r="E10" s="7">
        <v>559441724310</v>
      </c>
      <c r="F10" s="7"/>
      <c r="G10" s="7">
        <v>1229705893812.5</v>
      </c>
      <c r="H10" s="7"/>
      <c r="I10" s="7">
        <v>5600</v>
      </c>
      <c r="J10" s="7"/>
      <c r="K10" s="7">
        <v>6628901130</v>
      </c>
      <c r="L10" s="7"/>
      <c r="M10" s="7">
        <v>-6700</v>
      </c>
      <c r="N10" s="7"/>
      <c r="O10" s="7">
        <v>7904900867</v>
      </c>
      <c r="P10" s="7"/>
      <c r="Q10" s="7">
        <v>1058400</v>
      </c>
      <c r="R10" s="7"/>
      <c r="S10" s="7">
        <v>1245999</v>
      </c>
      <c r="T10" s="7"/>
      <c r="U10" s="7">
        <v>562527735758</v>
      </c>
      <c r="V10" s="7"/>
      <c r="W10" s="7">
        <v>1317116884923</v>
      </c>
      <c r="X10" s="4"/>
      <c r="Y10" s="8">
        <v>0.45225000247308789</v>
      </c>
    </row>
    <row r="11" spans="1:25" x14ac:dyDescent="0.55000000000000004">
      <c r="A11" s="1" t="s">
        <v>17</v>
      </c>
      <c r="C11" s="7">
        <v>131500</v>
      </c>
      <c r="D11" s="7"/>
      <c r="E11" s="7">
        <v>155936128965</v>
      </c>
      <c r="F11" s="7"/>
      <c r="G11" s="7">
        <v>152087310428.125</v>
      </c>
      <c r="H11" s="7"/>
      <c r="I11" s="7">
        <v>5200</v>
      </c>
      <c r="J11" s="7"/>
      <c r="K11" s="7">
        <v>6190569830</v>
      </c>
      <c r="L11" s="7"/>
      <c r="M11" s="7">
        <v>-1100</v>
      </c>
      <c r="N11" s="7"/>
      <c r="O11" s="7">
        <v>1322266702</v>
      </c>
      <c r="P11" s="7"/>
      <c r="Q11" s="7">
        <v>135600</v>
      </c>
      <c r="R11" s="7"/>
      <c r="S11" s="7">
        <v>1243000</v>
      </c>
      <c r="T11" s="7"/>
      <c r="U11" s="7">
        <v>160822508524</v>
      </c>
      <c r="V11" s="7"/>
      <c r="W11" s="7">
        <v>168340111500</v>
      </c>
      <c r="X11" s="4"/>
      <c r="Y11" s="8">
        <v>5.7801867635039569E-2</v>
      </c>
    </row>
    <row r="12" spans="1:25" x14ac:dyDescent="0.55000000000000004">
      <c r="A12" s="1" t="s">
        <v>18</v>
      </c>
      <c r="C12" s="7">
        <v>845400</v>
      </c>
      <c r="D12" s="7"/>
      <c r="E12" s="7">
        <v>922594533708</v>
      </c>
      <c r="F12" s="7"/>
      <c r="G12" s="7">
        <v>972855670021</v>
      </c>
      <c r="H12" s="7"/>
      <c r="I12" s="7">
        <v>11400</v>
      </c>
      <c r="J12" s="7"/>
      <c r="K12" s="7">
        <v>13648824501</v>
      </c>
      <c r="L12" s="7"/>
      <c r="M12" s="7">
        <v>-3200</v>
      </c>
      <c r="N12" s="7"/>
      <c r="O12" s="7">
        <v>3799414613</v>
      </c>
      <c r="P12" s="7"/>
      <c r="Q12" s="7">
        <v>853600</v>
      </c>
      <c r="R12" s="7"/>
      <c r="S12" s="7">
        <v>1245000</v>
      </c>
      <c r="T12" s="7"/>
      <c r="U12" s="7">
        <v>932748759043</v>
      </c>
      <c r="V12" s="7"/>
      <c r="W12" s="7">
        <v>1061403585000</v>
      </c>
      <c r="X12" s="4"/>
      <c r="Y12" s="8">
        <v>0.36444736183702997</v>
      </c>
    </row>
    <row r="13" spans="1:25" x14ac:dyDescent="0.55000000000000004">
      <c r="A13" s="1" t="s">
        <v>19</v>
      </c>
      <c r="C13" s="7">
        <v>171600</v>
      </c>
      <c r="D13" s="7"/>
      <c r="E13" s="7">
        <v>155183240026</v>
      </c>
      <c r="F13" s="7"/>
      <c r="G13" s="7">
        <v>198293194885.5</v>
      </c>
      <c r="H13" s="7"/>
      <c r="I13" s="7">
        <v>1200</v>
      </c>
      <c r="J13" s="7"/>
      <c r="K13" s="7">
        <v>1420324681</v>
      </c>
      <c r="L13" s="7"/>
      <c r="M13" s="7">
        <v>-100</v>
      </c>
      <c r="N13" s="7"/>
      <c r="O13" s="7">
        <v>118202064</v>
      </c>
      <c r="P13" s="7"/>
      <c r="Q13" s="7">
        <v>172700</v>
      </c>
      <c r="R13" s="7"/>
      <c r="S13" s="7">
        <v>1254920</v>
      </c>
      <c r="T13" s="7"/>
      <c r="U13" s="7">
        <v>156513131583</v>
      </c>
      <c r="V13" s="7"/>
      <c r="W13" s="7">
        <v>216453778145</v>
      </c>
      <c r="X13" s="4"/>
      <c r="Y13" s="8">
        <v>7.4322349688128314E-2</v>
      </c>
    </row>
    <row r="14" spans="1:25" ht="24.75" thickBot="1" x14ac:dyDescent="0.6">
      <c r="E14" s="6">
        <f>SUM(E9:E13)</f>
        <v>1831649320851</v>
      </c>
      <c r="G14" s="6">
        <f>SUM(G9:G13)</f>
        <v>2589588953209.625</v>
      </c>
      <c r="K14" s="6">
        <f>SUM(K9:K13)</f>
        <v>41614156886</v>
      </c>
      <c r="O14" s="6">
        <f>SUM(O9:O13)</f>
        <v>13613397551</v>
      </c>
      <c r="U14" s="6">
        <f>SUM(U9:U13)</f>
        <v>1864345640650</v>
      </c>
      <c r="W14" s="10">
        <f>SUM(W9:W13)</f>
        <v>2815989792868</v>
      </c>
      <c r="Y14" s="9">
        <f>SUM(Y9:Y13)</f>
        <v>0.96690840833248848</v>
      </c>
    </row>
    <row r="15" spans="1:25" ht="24.75" thickTop="1" x14ac:dyDescent="0.55000000000000004">
      <c r="G15" s="3"/>
      <c r="W15" s="3"/>
    </row>
    <row r="16" spans="1:25" x14ac:dyDescent="0.55000000000000004">
      <c r="G16" s="3"/>
      <c r="W16" s="3"/>
      <c r="Y16" s="3"/>
    </row>
    <row r="17" spans="23:23" x14ac:dyDescent="0.55000000000000004">
      <c r="W17" s="3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3"/>
  <sheetViews>
    <sheetView rightToLeft="1" topLeftCell="D1" workbookViewId="0">
      <selection activeCell="Q12" sqref="Q12:S13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7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6" spans="1:37" ht="24.75" x14ac:dyDescent="0.55000000000000004">
      <c r="A6" s="19" t="s">
        <v>21</v>
      </c>
      <c r="B6" s="19" t="s">
        <v>21</v>
      </c>
      <c r="C6" s="19" t="s">
        <v>21</v>
      </c>
      <c r="D6" s="19" t="s">
        <v>21</v>
      </c>
      <c r="E6" s="19" t="s">
        <v>21</v>
      </c>
      <c r="F6" s="19" t="s">
        <v>21</v>
      </c>
      <c r="G6" s="19" t="s">
        <v>21</v>
      </c>
      <c r="H6" s="19" t="s">
        <v>21</v>
      </c>
      <c r="I6" s="19" t="s">
        <v>21</v>
      </c>
      <c r="J6" s="19" t="s">
        <v>21</v>
      </c>
      <c r="K6" s="19" t="s">
        <v>21</v>
      </c>
      <c r="L6" s="19" t="s">
        <v>21</v>
      </c>
      <c r="M6" s="19" t="s">
        <v>21</v>
      </c>
      <c r="O6" s="19" t="s">
        <v>81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 x14ac:dyDescent="0.55000000000000004">
      <c r="A7" s="18" t="s">
        <v>22</v>
      </c>
      <c r="C7" s="18" t="s">
        <v>23</v>
      </c>
      <c r="E7" s="18" t="s">
        <v>24</v>
      </c>
      <c r="G7" s="18" t="s">
        <v>25</v>
      </c>
      <c r="I7" s="18" t="s">
        <v>26</v>
      </c>
      <c r="K7" s="18" t="s">
        <v>27</v>
      </c>
      <c r="M7" s="18" t="s">
        <v>20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28</v>
      </c>
      <c r="AG7" s="18" t="s">
        <v>8</v>
      </c>
      <c r="AI7" s="18" t="s">
        <v>9</v>
      </c>
      <c r="AK7" s="18" t="s">
        <v>13</v>
      </c>
    </row>
    <row r="8" spans="1:37" ht="24.75" x14ac:dyDescent="0.55000000000000004">
      <c r="A8" s="19" t="s">
        <v>22</v>
      </c>
      <c r="C8" s="19" t="s">
        <v>23</v>
      </c>
      <c r="E8" s="19" t="s">
        <v>24</v>
      </c>
      <c r="G8" s="19" t="s">
        <v>25</v>
      </c>
      <c r="I8" s="19" t="s">
        <v>26</v>
      </c>
      <c r="K8" s="19" t="s">
        <v>27</v>
      </c>
      <c r="M8" s="19" t="s">
        <v>20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28</v>
      </c>
      <c r="AG8" s="19" t="s">
        <v>8</v>
      </c>
      <c r="AI8" s="19" t="s">
        <v>9</v>
      </c>
      <c r="AK8" s="19" t="s">
        <v>13</v>
      </c>
    </row>
    <row r="9" spans="1:37" x14ac:dyDescent="0.55000000000000004">
      <c r="A9" s="1" t="s">
        <v>29</v>
      </c>
      <c r="C9" s="4" t="s">
        <v>30</v>
      </c>
      <c r="D9" s="4"/>
      <c r="E9" s="4" t="s">
        <v>30</v>
      </c>
      <c r="F9" s="4"/>
      <c r="G9" s="4" t="s">
        <v>31</v>
      </c>
      <c r="H9" s="4"/>
      <c r="I9" s="4" t="s">
        <v>32</v>
      </c>
      <c r="J9" s="4"/>
      <c r="K9" s="5">
        <v>0</v>
      </c>
      <c r="L9" s="4"/>
      <c r="M9" s="5">
        <v>0</v>
      </c>
      <c r="N9" s="4"/>
      <c r="O9" s="5">
        <v>15000</v>
      </c>
      <c r="P9" s="4"/>
      <c r="Q9" s="5">
        <v>12220032401</v>
      </c>
      <c r="R9" s="4"/>
      <c r="S9" s="5">
        <v>14382362724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4"/>
      <c r="AC9" s="5">
        <v>15000</v>
      </c>
      <c r="AD9" s="4"/>
      <c r="AE9" s="5">
        <v>973618</v>
      </c>
      <c r="AF9" s="4"/>
      <c r="AG9" s="5">
        <v>12220032401</v>
      </c>
      <c r="AH9" s="4"/>
      <c r="AI9" s="5">
        <v>14601622976</v>
      </c>
      <c r="AJ9" s="4"/>
      <c r="AK9" s="8">
        <v>5.0136659112020639E-3</v>
      </c>
    </row>
    <row r="10" spans="1:37" x14ac:dyDescent="0.55000000000000004">
      <c r="A10" s="1" t="s">
        <v>33</v>
      </c>
      <c r="C10" s="4" t="s">
        <v>30</v>
      </c>
      <c r="D10" s="4"/>
      <c r="E10" s="4" t="s">
        <v>30</v>
      </c>
      <c r="F10" s="4"/>
      <c r="G10" s="4" t="s">
        <v>34</v>
      </c>
      <c r="H10" s="4"/>
      <c r="I10" s="4" t="s">
        <v>35</v>
      </c>
      <c r="J10" s="4"/>
      <c r="K10" s="5">
        <v>16</v>
      </c>
      <c r="L10" s="4"/>
      <c r="M10" s="5">
        <v>16</v>
      </c>
      <c r="N10" s="4"/>
      <c r="O10" s="5">
        <v>18500</v>
      </c>
      <c r="P10" s="4"/>
      <c r="Q10" s="5">
        <v>17135873507</v>
      </c>
      <c r="R10" s="4"/>
      <c r="S10" s="5">
        <v>18126713938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4"/>
      <c r="AC10" s="5">
        <v>18500</v>
      </c>
      <c r="AD10" s="4"/>
      <c r="AE10" s="5">
        <v>980000</v>
      </c>
      <c r="AF10" s="4"/>
      <c r="AG10" s="5">
        <v>17135873507</v>
      </c>
      <c r="AH10" s="4"/>
      <c r="AI10" s="5">
        <v>18126713938</v>
      </c>
      <c r="AJ10" s="4"/>
      <c r="AK10" s="8">
        <v>6.2240538532891548E-3</v>
      </c>
    </row>
    <row r="11" spans="1:37" ht="24.75" thickBot="1" x14ac:dyDescent="0.6">
      <c r="Q11" s="10">
        <f>SUM(Q9:Q10)</f>
        <v>29355905908</v>
      </c>
      <c r="R11" s="4"/>
      <c r="S11" s="10">
        <f>SUM(S9:S10)</f>
        <v>32509076662</v>
      </c>
      <c r="T11" s="4"/>
      <c r="U11" s="4"/>
      <c r="V11" s="4"/>
      <c r="W11" s="10">
        <f>SUM(W9:W10)</f>
        <v>0</v>
      </c>
      <c r="X11" s="4"/>
      <c r="Y11" s="4"/>
      <c r="Z11" s="4"/>
      <c r="AA11" s="10">
        <f>SUM(AA9:AA10)</f>
        <v>0</v>
      </c>
      <c r="AB11" s="4"/>
      <c r="AC11" s="4"/>
      <c r="AD11" s="4"/>
      <c r="AE11" s="4"/>
      <c r="AF11" s="4"/>
      <c r="AG11" s="10">
        <f>SUM(AG9:AG10)</f>
        <v>29355905908</v>
      </c>
      <c r="AH11" s="4"/>
      <c r="AI11" s="10">
        <f>SUM(AI9:AI10)</f>
        <v>32728336914</v>
      </c>
      <c r="AJ11" s="4"/>
      <c r="AK11" s="9">
        <f>SUM(AK9:AK10)</f>
        <v>1.1237719764491219E-2</v>
      </c>
    </row>
    <row r="12" spans="1:37" ht="24.75" thickTop="1" x14ac:dyDescent="0.55000000000000004">
      <c r="Q12" s="5"/>
      <c r="R12" s="4"/>
      <c r="S12" s="5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5"/>
      <c r="AH12" s="4"/>
      <c r="AI12" s="5"/>
      <c r="AJ12" s="4"/>
      <c r="AK12" s="12"/>
    </row>
    <row r="13" spans="1:37" x14ac:dyDescent="0.55000000000000004">
      <c r="Q13" s="3"/>
      <c r="S13" s="3"/>
      <c r="AG13" s="3"/>
      <c r="AH13" s="3"/>
      <c r="AI13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E15" sqref="E15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18" t="s">
        <v>37</v>
      </c>
      <c r="C6" s="19" t="s">
        <v>38</v>
      </c>
      <c r="D6" s="19" t="s">
        <v>38</v>
      </c>
      <c r="E6" s="19" t="s">
        <v>38</v>
      </c>
      <c r="F6" s="19" t="s">
        <v>38</v>
      </c>
      <c r="G6" s="19" t="s">
        <v>38</v>
      </c>
      <c r="H6" s="19" t="s">
        <v>38</v>
      </c>
      <c r="I6" s="19" t="s">
        <v>38</v>
      </c>
      <c r="K6" s="19" t="s">
        <v>81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 x14ac:dyDescent="0.55000000000000004">
      <c r="A7" s="19" t="s">
        <v>37</v>
      </c>
      <c r="C7" s="19" t="s">
        <v>39</v>
      </c>
      <c r="E7" s="19" t="s">
        <v>40</v>
      </c>
      <c r="G7" s="19" t="s">
        <v>41</v>
      </c>
      <c r="I7" s="19" t="s">
        <v>27</v>
      </c>
      <c r="K7" s="19" t="s">
        <v>42</v>
      </c>
      <c r="M7" s="19" t="s">
        <v>43</v>
      </c>
      <c r="O7" s="19" t="s">
        <v>44</v>
      </c>
      <c r="Q7" s="19" t="s">
        <v>42</v>
      </c>
      <c r="S7" s="19" t="s">
        <v>36</v>
      </c>
    </row>
    <row r="8" spans="1:19" x14ac:dyDescent="0.55000000000000004">
      <c r="A8" s="1" t="s">
        <v>45</v>
      </c>
      <c r="C8" s="4" t="s">
        <v>46</v>
      </c>
      <c r="E8" s="1" t="s">
        <v>47</v>
      </c>
      <c r="G8" s="1" t="s">
        <v>48</v>
      </c>
      <c r="I8" s="4">
        <v>8</v>
      </c>
      <c r="K8" s="3">
        <v>24462152233</v>
      </c>
      <c r="M8" s="3">
        <v>65891013132</v>
      </c>
      <c r="O8" s="3">
        <v>35016872000</v>
      </c>
      <c r="Q8" s="3">
        <f>K8+M8-O8</f>
        <v>55336293365</v>
      </c>
      <c r="S8" s="8">
        <v>1.9000469204854056E-2</v>
      </c>
    </row>
    <row r="9" spans="1:19" x14ac:dyDescent="0.55000000000000004">
      <c r="A9" s="1" t="s">
        <v>49</v>
      </c>
      <c r="C9" s="4" t="s">
        <v>50</v>
      </c>
      <c r="E9" s="1" t="s">
        <v>47</v>
      </c>
      <c r="G9" s="1" t="s">
        <v>51</v>
      </c>
      <c r="I9" s="4">
        <v>10</v>
      </c>
      <c r="K9" s="3">
        <v>7036963617</v>
      </c>
      <c r="M9" s="3">
        <v>45962864</v>
      </c>
      <c r="O9" s="3">
        <v>420000</v>
      </c>
      <c r="Q9" s="3">
        <f>K9+M9-O9</f>
        <v>7082506481</v>
      </c>
      <c r="S9" s="8">
        <v>2.4318749612986437E-3</v>
      </c>
    </row>
    <row r="10" spans="1:19" ht="24.75" thickBot="1" x14ac:dyDescent="0.6">
      <c r="K10" s="6">
        <f>SUM(K8:K9)</f>
        <v>31499115850</v>
      </c>
      <c r="M10" s="6">
        <f>SUM(M8:M9)</f>
        <v>65936975996</v>
      </c>
      <c r="O10" s="6">
        <f>SUM(O8:O9)</f>
        <v>35017292000</v>
      </c>
      <c r="Q10" s="6">
        <f>SUM(Q8:Q9)</f>
        <v>62418799846</v>
      </c>
      <c r="S10" s="13">
        <f>SUM(S8:S9)</f>
        <v>2.1432344166152702E-2</v>
      </c>
    </row>
    <row r="11" spans="1:19" ht="24.75" thickTop="1" x14ac:dyDescent="0.55000000000000004">
      <c r="Q11" s="3"/>
    </row>
    <row r="12" spans="1:19" x14ac:dyDescent="0.55000000000000004">
      <c r="S12" s="14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2"/>
  <sheetViews>
    <sheetView rightToLeft="1" workbookViewId="0">
      <selection activeCell="G19" sqref="G19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16.5703125" style="1" bestFit="1" customWidth="1"/>
    <col min="10" max="16384" width="9.140625" style="1"/>
  </cols>
  <sheetData>
    <row r="2" spans="1:9" ht="24.75" x14ac:dyDescent="0.55000000000000004">
      <c r="A2" s="20" t="s">
        <v>0</v>
      </c>
      <c r="B2" s="20"/>
      <c r="C2" s="20"/>
      <c r="D2" s="20"/>
      <c r="E2" s="20"/>
      <c r="F2" s="20"/>
      <c r="G2" s="20"/>
    </row>
    <row r="3" spans="1:9" ht="24.75" x14ac:dyDescent="0.55000000000000004">
      <c r="A3" s="20" t="s">
        <v>52</v>
      </c>
      <c r="B3" s="20"/>
      <c r="C3" s="20"/>
      <c r="D3" s="20"/>
      <c r="E3" s="20"/>
      <c r="F3" s="20"/>
      <c r="G3" s="20"/>
    </row>
    <row r="4" spans="1:9" ht="24.75" x14ac:dyDescent="0.55000000000000004">
      <c r="A4" s="20" t="s">
        <v>2</v>
      </c>
      <c r="B4" s="20"/>
      <c r="C4" s="20"/>
      <c r="D4" s="20"/>
      <c r="E4" s="20"/>
      <c r="F4" s="20"/>
      <c r="G4" s="20"/>
    </row>
    <row r="6" spans="1:9" ht="24.75" x14ac:dyDescent="0.55000000000000004">
      <c r="A6" s="19" t="s">
        <v>56</v>
      </c>
      <c r="C6" s="19" t="s">
        <v>42</v>
      </c>
      <c r="E6" s="19" t="s">
        <v>69</v>
      </c>
      <c r="G6" s="19" t="s">
        <v>13</v>
      </c>
    </row>
    <row r="7" spans="1:9" x14ac:dyDescent="0.55000000000000004">
      <c r="A7" s="1" t="s">
        <v>78</v>
      </c>
      <c r="C7" s="5">
        <f>'سرمایه‌گذاری در سهام'!I13</f>
        <v>198400080323</v>
      </c>
      <c r="D7" s="4"/>
      <c r="E7" s="8">
        <f>C7/$C$10</f>
        <v>0.99678329430761681</v>
      </c>
      <c r="F7" s="4"/>
      <c r="G7" s="8">
        <v>6.8123366911345212E-2</v>
      </c>
      <c r="I7" s="3"/>
    </row>
    <row r="8" spans="1:9" x14ac:dyDescent="0.55000000000000004">
      <c r="A8" s="1" t="s">
        <v>79</v>
      </c>
      <c r="C8" s="5">
        <f>'سرمایه‌گذاری در اوراق بهادار'!I10</f>
        <v>469178181</v>
      </c>
      <c r="D8" s="4"/>
      <c r="E8" s="8">
        <f t="shared" ref="E8:E9" si="0">C8/$C$10</f>
        <v>2.3572015299240766E-3</v>
      </c>
      <c r="F8" s="4"/>
      <c r="G8" s="8">
        <v>1.6109871185044709E-4</v>
      </c>
      <c r="I8" s="3"/>
    </row>
    <row r="9" spans="1:9" x14ac:dyDescent="0.55000000000000004">
      <c r="A9" s="1" t="s">
        <v>80</v>
      </c>
      <c r="C9" s="5">
        <f>'درآمد سپرده بانکی'!E10</f>
        <v>171075996</v>
      </c>
      <c r="D9" s="4"/>
      <c r="E9" s="8">
        <f t="shared" si="0"/>
        <v>8.5950416245909194E-4</v>
      </c>
      <c r="F9" s="4"/>
      <c r="G9" s="8">
        <v>5.8741270801193202E-5</v>
      </c>
      <c r="I9" s="3"/>
    </row>
    <row r="10" spans="1:9" ht="24.75" thickBot="1" x14ac:dyDescent="0.6">
      <c r="C10" s="10">
        <f>SUM(C7:C9)</f>
        <v>199040334500</v>
      </c>
      <c r="D10" s="4"/>
      <c r="E10" s="9">
        <f>SUM(E7:E9)</f>
        <v>0.99999999999999989</v>
      </c>
      <c r="F10" s="4"/>
      <c r="G10" s="9">
        <f>SUM(G7:G9)</f>
        <v>6.8343206893996852E-2</v>
      </c>
    </row>
    <row r="11" spans="1:9" ht="24.75" thickTop="1" x14ac:dyDescent="0.55000000000000004"/>
    <row r="12" spans="1:9" x14ac:dyDescent="0.55000000000000004">
      <c r="G12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7"/>
  <sheetViews>
    <sheetView rightToLeft="1" workbookViewId="0">
      <selection activeCell="M12" sqref="M12:V18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19" t="s">
        <v>53</v>
      </c>
      <c r="B6" s="19" t="s">
        <v>53</v>
      </c>
      <c r="C6" s="19" t="s">
        <v>53</v>
      </c>
      <c r="D6" s="19" t="s">
        <v>53</v>
      </c>
      <c r="E6" s="19" t="s">
        <v>53</v>
      </c>
      <c r="F6" s="19" t="s">
        <v>53</v>
      </c>
      <c r="G6" s="19" t="s">
        <v>53</v>
      </c>
      <c r="I6" s="19" t="s">
        <v>54</v>
      </c>
      <c r="J6" s="19" t="s">
        <v>54</v>
      </c>
      <c r="K6" s="19" t="s">
        <v>54</v>
      </c>
      <c r="L6" s="19" t="s">
        <v>54</v>
      </c>
      <c r="M6" s="19" t="s">
        <v>54</v>
      </c>
      <c r="O6" s="19" t="s">
        <v>55</v>
      </c>
      <c r="P6" s="19" t="s">
        <v>55</v>
      </c>
      <c r="Q6" s="19" t="s">
        <v>55</v>
      </c>
      <c r="R6" s="19" t="s">
        <v>55</v>
      </c>
      <c r="S6" s="19" t="s">
        <v>55</v>
      </c>
    </row>
    <row r="7" spans="1:19" ht="24.75" x14ac:dyDescent="0.55000000000000004">
      <c r="A7" s="19" t="s">
        <v>56</v>
      </c>
      <c r="C7" s="19" t="s">
        <v>57</v>
      </c>
      <c r="E7" s="19" t="s">
        <v>26</v>
      </c>
      <c r="G7" s="19" t="s">
        <v>27</v>
      </c>
      <c r="I7" s="19" t="s">
        <v>58</v>
      </c>
      <c r="K7" s="19" t="s">
        <v>59</v>
      </c>
      <c r="M7" s="19" t="s">
        <v>60</v>
      </c>
      <c r="O7" s="19" t="s">
        <v>58</v>
      </c>
      <c r="Q7" s="19" t="s">
        <v>59</v>
      </c>
      <c r="S7" s="19" t="s">
        <v>60</v>
      </c>
    </row>
    <row r="8" spans="1:19" x14ac:dyDescent="0.55000000000000004">
      <c r="A8" s="1" t="s">
        <v>33</v>
      </c>
      <c r="C8" s="4" t="s">
        <v>82</v>
      </c>
      <c r="D8" s="4"/>
      <c r="E8" s="4" t="s">
        <v>35</v>
      </c>
      <c r="F8" s="4"/>
      <c r="G8" s="5">
        <v>16</v>
      </c>
      <c r="H8" s="4"/>
      <c r="I8" s="5">
        <v>249917929</v>
      </c>
      <c r="J8" s="4"/>
      <c r="K8" s="4">
        <v>0</v>
      </c>
      <c r="L8" s="4"/>
      <c r="M8" s="5">
        <v>249917929</v>
      </c>
      <c r="N8" s="4"/>
      <c r="O8" s="5">
        <v>739229191</v>
      </c>
      <c r="P8" s="4"/>
      <c r="Q8" s="4">
        <v>0</v>
      </c>
      <c r="R8" s="4"/>
      <c r="S8" s="5">
        <v>739229191</v>
      </c>
    </row>
    <row r="9" spans="1:19" x14ac:dyDescent="0.55000000000000004">
      <c r="A9" s="1" t="s">
        <v>45</v>
      </c>
      <c r="C9" s="5">
        <v>9</v>
      </c>
      <c r="D9" s="4"/>
      <c r="E9" s="4" t="s">
        <v>82</v>
      </c>
      <c r="F9" s="4"/>
      <c r="G9" s="4">
        <v>8</v>
      </c>
      <c r="H9" s="4"/>
      <c r="I9" s="5">
        <v>125113132</v>
      </c>
      <c r="J9" s="4"/>
      <c r="K9" s="5">
        <v>0</v>
      </c>
      <c r="L9" s="4"/>
      <c r="M9" s="5">
        <v>125113132</v>
      </c>
      <c r="N9" s="4"/>
      <c r="O9" s="5">
        <v>415924350</v>
      </c>
      <c r="P9" s="4"/>
      <c r="Q9" s="5">
        <v>0</v>
      </c>
      <c r="R9" s="4"/>
      <c r="S9" s="5">
        <v>415924350</v>
      </c>
    </row>
    <row r="10" spans="1:19" x14ac:dyDescent="0.55000000000000004">
      <c r="A10" s="1" t="s">
        <v>49</v>
      </c>
      <c r="C10" s="5">
        <v>17</v>
      </c>
      <c r="D10" s="4"/>
      <c r="E10" s="4" t="s">
        <v>82</v>
      </c>
      <c r="F10" s="4"/>
      <c r="G10" s="4">
        <v>10</v>
      </c>
      <c r="H10" s="4"/>
      <c r="I10" s="5">
        <v>45962864</v>
      </c>
      <c r="J10" s="4"/>
      <c r="K10" s="5">
        <v>0</v>
      </c>
      <c r="L10" s="4"/>
      <c r="M10" s="5">
        <v>45962864</v>
      </c>
      <c r="N10" s="4"/>
      <c r="O10" s="5">
        <v>136866481</v>
      </c>
      <c r="P10" s="4"/>
      <c r="Q10" s="5">
        <v>0</v>
      </c>
      <c r="R10" s="4"/>
      <c r="S10" s="5">
        <v>136866481</v>
      </c>
    </row>
    <row r="11" spans="1:19" ht="24.75" thickBot="1" x14ac:dyDescent="0.6">
      <c r="C11" s="4"/>
      <c r="D11" s="4"/>
      <c r="E11" s="4"/>
      <c r="F11" s="4"/>
      <c r="G11" s="4"/>
      <c r="H11" s="4"/>
      <c r="I11" s="10">
        <f>SUM(I8:I10)</f>
        <v>420993925</v>
      </c>
      <c r="J11" s="4"/>
      <c r="K11" s="11">
        <f>SUM(K8:K10)</f>
        <v>0</v>
      </c>
      <c r="L11" s="4"/>
      <c r="M11" s="10">
        <f>SUM(M8:M10)</f>
        <v>420993925</v>
      </c>
      <c r="N11" s="4"/>
      <c r="O11" s="10">
        <f>SUM(O8:O10)</f>
        <v>1292020022</v>
      </c>
      <c r="P11" s="4"/>
      <c r="Q11" s="11">
        <f>SUM(Q8:Q10)</f>
        <v>0</v>
      </c>
      <c r="R11" s="4"/>
      <c r="S11" s="10">
        <f>SUM(S8:S10)</f>
        <v>1292020022</v>
      </c>
    </row>
    <row r="12" spans="1:19" ht="24.75" thickTop="1" x14ac:dyDescent="0.55000000000000004">
      <c r="M12" s="3"/>
      <c r="N12" s="3"/>
      <c r="O12" s="3"/>
      <c r="P12" s="3"/>
      <c r="Q12" s="3"/>
      <c r="R12" s="3"/>
      <c r="S12" s="3"/>
    </row>
    <row r="13" spans="1:19" x14ac:dyDescent="0.55000000000000004">
      <c r="M13" s="3"/>
      <c r="S13" s="3"/>
    </row>
    <row r="16" spans="1:19" x14ac:dyDescent="0.55000000000000004">
      <c r="M16" s="3"/>
      <c r="N16" s="3"/>
      <c r="O16" s="3"/>
      <c r="P16" s="3"/>
      <c r="Q16" s="3"/>
      <c r="R16" s="3"/>
      <c r="S16" s="3"/>
    </row>
    <row r="17" spans="13:19" x14ac:dyDescent="0.55000000000000004">
      <c r="M17" s="3"/>
      <c r="S17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2"/>
  <sheetViews>
    <sheetView rightToLeft="1" workbookViewId="0">
      <selection activeCell="I18" sqref="I18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0.140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18" t="s">
        <v>3</v>
      </c>
      <c r="C6" s="19" t="s">
        <v>54</v>
      </c>
      <c r="D6" s="19" t="s">
        <v>54</v>
      </c>
      <c r="E6" s="19" t="s">
        <v>54</v>
      </c>
      <c r="F6" s="19" t="s">
        <v>54</v>
      </c>
      <c r="G6" s="19" t="s">
        <v>54</v>
      </c>
      <c r="H6" s="19" t="s">
        <v>54</v>
      </c>
      <c r="I6" s="19" t="s">
        <v>54</v>
      </c>
      <c r="K6" s="19" t="s">
        <v>55</v>
      </c>
      <c r="L6" s="19" t="s">
        <v>55</v>
      </c>
      <c r="M6" s="19" t="s">
        <v>55</v>
      </c>
      <c r="N6" s="19" t="s">
        <v>55</v>
      </c>
      <c r="O6" s="19" t="s">
        <v>55</v>
      </c>
      <c r="P6" s="19" t="s">
        <v>55</v>
      </c>
      <c r="Q6" s="19" t="s">
        <v>55</v>
      </c>
    </row>
    <row r="7" spans="1:17" ht="24.75" x14ac:dyDescent="0.55000000000000004">
      <c r="A7" s="19" t="s">
        <v>3</v>
      </c>
      <c r="C7" s="19" t="s">
        <v>7</v>
      </c>
      <c r="E7" s="19" t="s">
        <v>62</v>
      </c>
      <c r="G7" s="19" t="s">
        <v>63</v>
      </c>
      <c r="I7" s="19" t="s">
        <v>64</v>
      </c>
      <c r="K7" s="19" t="s">
        <v>7</v>
      </c>
      <c r="M7" s="19" t="s">
        <v>62</v>
      </c>
      <c r="O7" s="19" t="s">
        <v>63</v>
      </c>
      <c r="Q7" s="19" t="s">
        <v>64</v>
      </c>
    </row>
    <row r="8" spans="1:17" x14ac:dyDescent="0.55000000000000004">
      <c r="A8" s="1" t="s">
        <v>16</v>
      </c>
      <c r="C8" s="5">
        <v>1058400</v>
      </c>
      <c r="D8" s="4"/>
      <c r="E8" s="5">
        <v>1317116884923</v>
      </c>
      <c r="F8" s="4"/>
      <c r="G8" s="5">
        <v>1228087493500</v>
      </c>
      <c r="H8" s="4"/>
      <c r="I8" s="5">
        <f>E8-G8</f>
        <v>89029391423</v>
      </c>
      <c r="J8" s="4"/>
      <c r="K8" s="5">
        <v>1058400</v>
      </c>
      <c r="L8" s="4"/>
      <c r="M8" s="5">
        <v>1317116884923</v>
      </c>
      <c r="N8" s="4"/>
      <c r="O8" s="5">
        <v>1302633279447</v>
      </c>
      <c r="P8" s="4"/>
      <c r="Q8" s="5">
        <f>M8-O8</f>
        <v>14483605476</v>
      </c>
    </row>
    <row r="9" spans="1:17" x14ac:dyDescent="0.55000000000000004">
      <c r="A9" s="1" t="s">
        <v>17</v>
      </c>
      <c r="C9" s="5">
        <v>135600</v>
      </c>
      <c r="D9" s="4"/>
      <c r="E9" s="5">
        <v>168340111500</v>
      </c>
      <c r="F9" s="4"/>
      <c r="G9" s="5">
        <v>156928197055</v>
      </c>
      <c r="H9" s="4"/>
      <c r="I9" s="5">
        <f t="shared" ref="I9:I14" si="0">E9-G9</f>
        <v>11411914445</v>
      </c>
      <c r="J9" s="4"/>
      <c r="K9" s="5">
        <v>135600</v>
      </c>
      <c r="L9" s="4"/>
      <c r="M9" s="5">
        <v>168340111500</v>
      </c>
      <c r="N9" s="4"/>
      <c r="O9" s="5">
        <v>166382043439</v>
      </c>
      <c r="P9" s="4"/>
      <c r="Q9" s="5">
        <f t="shared" ref="Q9:Q13" si="1">M9-O9</f>
        <v>1958068061</v>
      </c>
    </row>
    <row r="10" spans="1:17" x14ac:dyDescent="0.55000000000000004">
      <c r="A10" s="1" t="s">
        <v>19</v>
      </c>
      <c r="C10" s="5">
        <v>172700</v>
      </c>
      <c r="D10" s="4"/>
      <c r="E10" s="5">
        <v>216453778145</v>
      </c>
      <c r="F10" s="4"/>
      <c r="G10" s="5">
        <v>199590774002</v>
      </c>
      <c r="H10" s="4"/>
      <c r="I10" s="5">
        <f t="shared" si="0"/>
        <v>16863004143</v>
      </c>
      <c r="J10" s="4"/>
      <c r="K10" s="5">
        <v>172700</v>
      </c>
      <c r="L10" s="4"/>
      <c r="M10" s="5">
        <v>216453778145</v>
      </c>
      <c r="N10" s="4"/>
      <c r="O10" s="5">
        <v>211928967666</v>
      </c>
      <c r="P10" s="4"/>
      <c r="Q10" s="5">
        <f t="shared" si="1"/>
        <v>4524810479</v>
      </c>
    </row>
    <row r="11" spans="1:17" x14ac:dyDescent="0.55000000000000004">
      <c r="A11" s="1" t="s">
        <v>15</v>
      </c>
      <c r="C11" s="5">
        <v>42400</v>
      </c>
      <c r="D11" s="4"/>
      <c r="E11" s="5">
        <v>52675433300</v>
      </c>
      <c r="F11" s="4"/>
      <c r="G11" s="5">
        <v>49886695962</v>
      </c>
      <c r="H11" s="4"/>
      <c r="I11" s="5">
        <f t="shared" si="0"/>
        <v>2788737338</v>
      </c>
      <c r="J11" s="4"/>
      <c r="K11" s="5">
        <v>42400</v>
      </c>
      <c r="L11" s="4"/>
      <c r="M11" s="5">
        <v>52675433300</v>
      </c>
      <c r="N11" s="4"/>
      <c r="O11" s="5">
        <v>51733505742</v>
      </c>
      <c r="P11" s="4"/>
      <c r="Q11" s="5">
        <f t="shared" si="1"/>
        <v>941927558</v>
      </c>
    </row>
    <row r="12" spans="1:17" x14ac:dyDescent="0.55000000000000004">
      <c r="A12" s="1" t="s">
        <v>18</v>
      </c>
      <c r="C12" s="5">
        <v>853600</v>
      </c>
      <c r="D12" s="4"/>
      <c r="E12" s="5">
        <v>1061403585000</v>
      </c>
      <c r="F12" s="4"/>
      <c r="G12" s="5">
        <v>982578441395</v>
      </c>
      <c r="H12" s="4"/>
      <c r="I12" s="5">
        <f t="shared" si="0"/>
        <v>78825143605</v>
      </c>
      <c r="J12" s="4"/>
      <c r="K12" s="5">
        <v>853600</v>
      </c>
      <c r="L12" s="4"/>
      <c r="M12" s="5">
        <v>1061403585000</v>
      </c>
      <c r="N12" s="4"/>
      <c r="O12" s="5">
        <v>1047158934184</v>
      </c>
      <c r="P12" s="4"/>
      <c r="Q12" s="5">
        <f t="shared" si="1"/>
        <v>14244650816</v>
      </c>
    </row>
    <row r="13" spans="1:17" x14ac:dyDescent="0.55000000000000004">
      <c r="A13" s="1" t="s">
        <v>29</v>
      </c>
      <c r="C13" s="5">
        <v>15000</v>
      </c>
      <c r="D13" s="4"/>
      <c r="E13" s="5">
        <v>14601622976</v>
      </c>
      <c r="F13" s="4"/>
      <c r="G13" s="5">
        <v>14382362724</v>
      </c>
      <c r="H13" s="4"/>
      <c r="I13" s="5">
        <f t="shared" si="0"/>
        <v>219260252</v>
      </c>
      <c r="J13" s="4"/>
      <c r="K13" s="5">
        <v>15000</v>
      </c>
      <c r="L13" s="4"/>
      <c r="M13" s="5">
        <v>14601622976</v>
      </c>
      <c r="N13" s="4"/>
      <c r="O13" s="5">
        <v>13992478403</v>
      </c>
      <c r="P13" s="4"/>
      <c r="Q13" s="5">
        <f t="shared" si="1"/>
        <v>609144573</v>
      </c>
    </row>
    <row r="14" spans="1:17" x14ac:dyDescent="0.55000000000000004">
      <c r="A14" s="1" t="s">
        <v>33</v>
      </c>
      <c r="C14" s="5">
        <v>0</v>
      </c>
      <c r="D14" s="4"/>
      <c r="E14" s="5">
        <v>0</v>
      </c>
      <c r="F14" s="4"/>
      <c r="G14" s="5">
        <v>0</v>
      </c>
      <c r="H14" s="4"/>
      <c r="I14" s="5">
        <f t="shared" si="0"/>
        <v>0</v>
      </c>
      <c r="J14" s="4"/>
      <c r="K14" s="5">
        <v>18500</v>
      </c>
      <c r="L14" s="4"/>
      <c r="M14" s="5">
        <v>18126713938</v>
      </c>
      <c r="N14" s="4"/>
      <c r="O14" s="5">
        <v>17756799496</v>
      </c>
      <c r="P14" s="4"/>
      <c r="Q14" s="5">
        <f>M14-O14</f>
        <v>369914442</v>
      </c>
    </row>
    <row r="15" spans="1:17" ht="24.75" thickBot="1" x14ac:dyDescent="0.6">
      <c r="C15" s="4"/>
      <c r="D15" s="4"/>
      <c r="E15" s="10">
        <f>SUM(E8:E14)</f>
        <v>2830591415844</v>
      </c>
      <c r="F15" s="4"/>
      <c r="G15" s="10">
        <f>SUM(G8:G14)</f>
        <v>2631453964638</v>
      </c>
      <c r="H15" s="4"/>
      <c r="I15" s="10">
        <f>SUM(I8:I14)</f>
        <v>199137451206</v>
      </c>
      <c r="J15" s="4"/>
      <c r="K15" s="4"/>
      <c r="L15" s="4"/>
      <c r="M15" s="10">
        <f>SUM(M8:M14)</f>
        <v>2848718129782</v>
      </c>
      <c r="N15" s="4"/>
      <c r="O15" s="10">
        <f>SUM(O8:O14)</f>
        <v>2811586008377</v>
      </c>
      <c r="P15" s="4"/>
      <c r="Q15" s="10">
        <f>SUM(Q8:Q14)</f>
        <v>37132121405</v>
      </c>
    </row>
    <row r="16" spans="1:17" ht="24.75" thickTop="1" x14ac:dyDescent="0.55000000000000004"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7:17" x14ac:dyDescent="0.55000000000000004">
      <c r="G17" s="3"/>
      <c r="I17" s="3"/>
      <c r="O17" s="3"/>
      <c r="Q17" s="3"/>
    </row>
    <row r="18" spans="7:17" x14ac:dyDescent="0.55000000000000004"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20" spans="7:17" x14ac:dyDescent="0.55000000000000004"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7:17" x14ac:dyDescent="0.55000000000000004">
      <c r="G21" s="3"/>
      <c r="I21" s="3"/>
      <c r="O21" s="3"/>
      <c r="Q21" s="3"/>
    </row>
    <row r="22" spans="7:17" x14ac:dyDescent="0.55000000000000004"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5"/>
  <sheetViews>
    <sheetView rightToLeft="1" workbookViewId="0">
      <selection activeCell="I15" sqref="I15"/>
    </sheetView>
  </sheetViews>
  <sheetFormatPr defaultRowHeight="24" x14ac:dyDescent="0.55000000000000004"/>
  <cols>
    <col min="1" max="1" width="30.42578125" style="1" bestFit="1" customWidth="1"/>
    <col min="2" max="2" width="1" style="1" customWidth="1"/>
    <col min="3" max="3" width="7.42578125" style="1" bestFit="1" customWidth="1"/>
    <col min="4" max="4" width="1" style="1" customWidth="1"/>
    <col min="5" max="5" width="16.710937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8.570312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18" t="s">
        <v>3</v>
      </c>
      <c r="C6" s="19" t="s">
        <v>54</v>
      </c>
      <c r="D6" s="19" t="s">
        <v>54</v>
      </c>
      <c r="E6" s="19" t="s">
        <v>54</v>
      </c>
      <c r="F6" s="19" t="s">
        <v>54</v>
      </c>
      <c r="G6" s="19" t="s">
        <v>54</v>
      </c>
      <c r="H6" s="19" t="s">
        <v>54</v>
      </c>
      <c r="I6" s="19" t="s">
        <v>54</v>
      </c>
      <c r="K6" s="19" t="s">
        <v>55</v>
      </c>
      <c r="L6" s="19" t="s">
        <v>55</v>
      </c>
      <c r="M6" s="19" t="s">
        <v>55</v>
      </c>
      <c r="N6" s="19" t="s">
        <v>55</v>
      </c>
      <c r="O6" s="19" t="s">
        <v>55</v>
      </c>
      <c r="P6" s="19" t="s">
        <v>55</v>
      </c>
      <c r="Q6" s="19" t="s">
        <v>55</v>
      </c>
    </row>
    <row r="7" spans="1:17" ht="24.75" x14ac:dyDescent="0.55000000000000004">
      <c r="A7" s="19" t="s">
        <v>3</v>
      </c>
      <c r="C7" s="19" t="s">
        <v>7</v>
      </c>
      <c r="E7" s="19" t="s">
        <v>62</v>
      </c>
      <c r="G7" s="19" t="s">
        <v>63</v>
      </c>
      <c r="I7" s="19" t="s">
        <v>65</v>
      </c>
      <c r="K7" s="19" t="s">
        <v>7</v>
      </c>
      <c r="M7" s="19" t="s">
        <v>62</v>
      </c>
      <c r="O7" s="19" t="s">
        <v>63</v>
      </c>
      <c r="Q7" s="19" t="s">
        <v>65</v>
      </c>
    </row>
    <row r="8" spans="1:17" x14ac:dyDescent="0.55000000000000004">
      <c r="A8" s="1" t="s">
        <v>16</v>
      </c>
      <c r="C8" s="7">
        <v>6700</v>
      </c>
      <c r="D8" s="7"/>
      <c r="E8" s="7">
        <v>7904900867</v>
      </c>
      <c r="F8" s="7"/>
      <c r="G8" s="7">
        <v>8247301442</v>
      </c>
      <c r="H8" s="7"/>
      <c r="I8" s="7">
        <f>E8-G8</f>
        <v>-342400575</v>
      </c>
      <c r="J8" s="7"/>
      <c r="K8" s="7">
        <v>99200</v>
      </c>
      <c r="L8" s="7"/>
      <c r="M8" s="7">
        <v>117224914604</v>
      </c>
      <c r="N8" s="7"/>
      <c r="O8" s="7">
        <v>122190158256</v>
      </c>
      <c r="P8" s="7"/>
      <c r="Q8" s="7">
        <f>M8-O8</f>
        <v>-4965243652</v>
      </c>
    </row>
    <row r="9" spans="1:17" x14ac:dyDescent="0.55000000000000004">
      <c r="A9" s="1" t="s">
        <v>17</v>
      </c>
      <c r="C9" s="7">
        <v>1100</v>
      </c>
      <c r="D9" s="7"/>
      <c r="E9" s="7">
        <v>1322266702</v>
      </c>
      <c r="F9" s="7"/>
      <c r="G9" s="7">
        <v>1349683203</v>
      </c>
      <c r="H9" s="7"/>
      <c r="I9" s="7">
        <f t="shared" ref="I9:I12" si="0">E9-G9</f>
        <v>-27416501</v>
      </c>
      <c r="J9" s="7"/>
      <c r="K9" s="7">
        <v>8200</v>
      </c>
      <c r="L9" s="7"/>
      <c r="M9" s="7">
        <v>9750795306</v>
      </c>
      <c r="N9" s="7"/>
      <c r="O9" s="7">
        <v>10088442944</v>
      </c>
      <c r="P9" s="7"/>
      <c r="Q9" s="7">
        <f t="shared" ref="Q9:Q12" si="1">M9-O9</f>
        <v>-337647638</v>
      </c>
    </row>
    <row r="10" spans="1:17" x14ac:dyDescent="0.55000000000000004">
      <c r="A10" s="1" t="s">
        <v>19</v>
      </c>
      <c r="C10" s="7">
        <v>100</v>
      </c>
      <c r="D10" s="7"/>
      <c r="E10" s="7">
        <v>118202064</v>
      </c>
      <c r="F10" s="7"/>
      <c r="G10" s="7">
        <v>122745564</v>
      </c>
      <c r="H10" s="7"/>
      <c r="I10" s="7">
        <f t="shared" si="0"/>
        <v>-4543500</v>
      </c>
      <c r="J10" s="7"/>
      <c r="K10" s="7">
        <v>13500</v>
      </c>
      <c r="L10" s="7"/>
      <c r="M10" s="7">
        <v>15976735247</v>
      </c>
      <c r="N10" s="7"/>
      <c r="O10" s="7">
        <v>16583569205</v>
      </c>
      <c r="P10" s="7"/>
      <c r="Q10" s="7">
        <f t="shared" si="1"/>
        <v>-606833958</v>
      </c>
    </row>
    <row r="11" spans="1:17" x14ac:dyDescent="0.55000000000000004">
      <c r="A11" s="1" t="s">
        <v>15</v>
      </c>
      <c r="C11" s="7">
        <v>400</v>
      </c>
      <c r="D11" s="7"/>
      <c r="E11" s="7">
        <v>468613305</v>
      </c>
      <c r="F11" s="7"/>
      <c r="G11" s="7">
        <v>485724844</v>
      </c>
      <c r="H11" s="7"/>
      <c r="I11" s="7">
        <f t="shared" si="0"/>
        <v>-17111539</v>
      </c>
      <c r="J11" s="7"/>
      <c r="K11" s="7">
        <v>1700</v>
      </c>
      <c r="L11" s="7"/>
      <c r="M11" s="7">
        <v>1987718354</v>
      </c>
      <c r="N11" s="7"/>
      <c r="O11" s="7">
        <v>2085405369</v>
      </c>
      <c r="P11" s="7"/>
      <c r="Q11" s="7">
        <f>M11-O11</f>
        <v>-97687015</v>
      </c>
    </row>
    <row r="12" spans="1:17" x14ac:dyDescent="0.55000000000000004">
      <c r="A12" s="1" t="s">
        <v>18</v>
      </c>
      <c r="C12" s="7">
        <v>3200</v>
      </c>
      <c r="D12" s="7"/>
      <c r="E12" s="7">
        <v>3799414613</v>
      </c>
      <c r="F12" s="7"/>
      <c r="G12" s="7">
        <v>3926053129</v>
      </c>
      <c r="H12" s="7"/>
      <c r="I12" s="7">
        <f t="shared" si="0"/>
        <v>-126638516</v>
      </c>
      <c r="J12" s="7"/>
      <c r="K12" s="7">
        <v>9200</v>
      </c>
      <c r="L12" s="7"/>
      <c r="M12" s="7">
        <v>10811367818</v>
      </c>
      <c r="N12" s="7"/>
      <c r="O12" s="7">
        <v>11293385000</v>
      </c>
      <c r="P12" s="7"/>
      <c r="Q12" s="7">
        <f t="shared" si="1"/>
        <v>-482017182</v>
      </c>
    </row>
    <row r="13" spans="1:17" ht="24.75" thickBot="1" x14ac:dyDescent="0.6">
      <c r="C13" s="7"/>
      <c r="D13" s="7"/>
      <c r="E13" s="16">
        <f>SUM(E8:E12)</f>
        <v>13613397551</v>
      </c>
      <c r="F13" s="7"/>
      <c r="G13" s="16">
        <f>SUM(G8:G12)</f>
        <v>14131508182</v>
      </c>
      <c r="H13" s="7"/>
      <c r="I13" s="16">
        <f>SUM(I8:I12)</f>
        <v>-518110631</v>
      </c>
      <c r="J13" s="7"/>
      <c r="K13" s="7"/>
      <c r="L13" s="7"/>
      <c r="M13" s="16">
        <f>SUM(M8:M12)</f>
        <v>155751531329</v>
      </c>
      <c r="N13" s="7"/>
      <c r="O13" s="16">
        <f>SUM(O8:O12)</f>
        <v>162240960774</v>
      </c>
      <c r="P13" s="7"/>
      <c r="Q13" s="16">
        <f>SUM(Q8:Q12)</f>
        <v>-6489429445</v>
      </c>
    </row>
    <row r="14" spans="1:17" ht="24.75" thickTop="1" x14ac:dyDescent="0.55000000000000004">
      <c r="G14" s="3"/>
      <c r="I14" s="3"/>
      <c r="O14" s="3"/>
      <c r="Q14" s="3"/>
    </row>
    <row r="15" spans="1:17" x14ac:dyDescent="0.55000000000000004">
      <c r="I15" s="1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"/>
  <sheetViews>
    <sheetView rightToLeft="1" workbookViewId="0">
      <selection activeCell="K18" sqref="K18"/>
    </sheetView>
  </sheetViews>
  <sheetFormatPr defaultRowHeight="24" x14ac:dyDescent="0.55000000000000004"/>
  <cols>
    <col min="1" max="1" width="30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16.71093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.75" x14ac:dyDescent="0.55000000000000004">
      <c r="A3" s="20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6" spans="1:21" ht="24.75" x14ac:dyDescent="0.55000000000000004">
      <c r="A6" s="18" t="s">
        <v>3</v>
      </c>
      <c r="C6" s="19" t="s">
        <v>54</v>
      </c>
      <c r="D6" s="19" t="s">
        <v>54</v>
      </c>
      <c r="E6" s="19" t="s">
        <v>54</v>
      </c>
      <c r="F6" s="19" t="s">
        <v>54</v>
      </c>
      <c r="G6" s="19" t="s">
        <v>54</v>
      </c>
      <c r="H6" s="19" t="s">
        <v>54</v>
      </c>
      <c r="I6" s="19" t="s">
        <v>54</v>
      </c>
      <c r="J6" s="19" t="s">
        <v>54</v>
      </c>
      <c r="K6" s="19" t="s">
        <v>54</v>
      </c>
      <c r="M6" s="19" t="s">
        <v>55</v>
      </c>
      <c r="N6" s="19" t="s">
        <v>55</v>
      </c>
      <c r="O6" s="19" t="s">
        <v>55</v>
      </c>
      <c r="P6" s="19" t="s">
        <v>55</v>
      </c>
      <c r="Q6" s="19" t="s">
        <v>55</v>
      </c>
      <c r="R6" s="19" t="s">
        <v>55</v>
      </c>
      <c r="S6" s="19" t="s">
        <v>55</v>
      </c>
      <c r="T6" s="19" t="s">
        <v>55</v>
      </c>
      <c r="U6" s="19" t="s">
        <v>55</v>
      </c>
    </row>
    <row r="7" spans="1:21" ht="24.75" x14ac:dyDescent="0.55000000000000004">
      <c r="A7" s="19" t="s">
        <v>3</v>
      </c>
      <c r="C7" s="19" t="s">
        <v>66</v>
      </c>
      <c r="E7" s="19" t="s">
        <v>67</v>
      </c>
      <c r="G7" s="19" t="s">
        <v>68</v>
      </c>
      <c r="I7" s="19" t="s">
        <v>42</v>
      </c>
      <c r="K7" s="19" t="s">
        <v>69</v>
      </c>
      <c r="M7" s="19" t="s">
        <v>66</v>
      </c>
      <c r="O7" s="19" t="s">
        <v>67</v>
      </c>
      <c r="Q7" s="19" t="s">
        <v>68</v>
      </c>
      <c r="S7" s="19" t="s">
        <v>42</v>
      </c>
      <c r="U7" s="19" t="s">
        <v>69</v>
      </c>
    </row>
    <row r="8" spans="1:21" x14ac:dyDescent="0.55000000000000004">
      <c r="A8" s="1" t="s">
        <v>16</v>
      </c>
      <c r="C8" s="7">
        <v>0</v>
      </c>
      <c r="D8" s="7"/>
      <c r="E8" s="7">
        <v>89029391423</v>
      </c>
      <c r="F8" s="7"/>
      <c r="G8" s="7">
        <v>-342400575</v>
      </c>
      <c r="H8" s="7"/>
      <c r="I8" s="7">
        <f>C8+E8+G8</f>
        <v>88686990848</v>
      </c>
      <c r="J8" s="7"/>
      <c r="K8" s="8">
        <f>I8/$I$13</f>
        <v>0.44701086160658549</v>
      </c>
      <c r="L8" s="7"/>
      <c r="M8" s="7">
        <v>0</v>
      </c>
      <c r="N8" s="7"/>
      <c r="O8" s="7">
        <v>14483605476</v>
      </c>
      <c r="P8" s="7"/>
      <c r="Q8" s="7">
        <v>-4965243652</v>
      </c>
      <c r="R8" s="7"/>
      <c r="S8" s="7">
        <f>M8+O8+Q8</f>
        <v>9518361824</v>
      </c>
      <c r="T8" s="7"/>
      <c r="U8" s="8">
        <f>S8/$S$13</f>
        <v>0.32087646990671054</v>
      </c>
    </row>
    <row r="9" spans="1:21" x14ac:dyDescent="0.55000000000000004">
      <c r="A9" s="1" t="s">
        <v>17</v>
      </c>
      <c r="C9" s="7">
        <v>0</v>
      </c>
      <c r="D9" s="7"/>
      <c r="E9" s="7">
        <v>11411914445</v>
      </c>
      <c r="F9" s="7"/>
      <c r="G9" s="7">
        <v>-27416501</v>
      </c>
      <c r="H9" s="7"/>
      <c r="I9" s="7">
        <f t="shared" ref="I9:I11" si="0">C9+E9+G9</f>
        <v>11384497944</v>
      </c>
      <c r="J9" s="7"/>
      <c r="K9" s="8">
        <f t="shared" ref="K9:K12" si="1">I9/$I$13</f>
        <v>5.7381518825323906E-2</v>
      </c>
      <c r="L9" s="7"/>
      <c r="M9" s="7">
        <v>0</v>
      </c>
      <c r="N9" s="7"/>
      <c r="O9" s="7">
        <v>1958068061</v>
      </c>
      <c r="P9" s="7"/>
      <c r="Q9" s="7">
        <v>-337647638</v>
      </c>
      <c r="R9" s="7"/>
      <c r="S9" s="7">
        <f t="shared" ref="S9:S12" si="2">M9+O9+Q9</f>
        <v>1620420423</v>
      </c>
      <c r="T9" s="7"/>
      <c r="U9" s="8">
        <f t="shared" ref="U9:U12" si="3">S9/$S$13</f>
        <v>5.4626499255989898E-2</v>
      </c>
    </row>
    <row r="10" spans="1:21" x14ac:dyDescent="0.55000000000000004">
      <c r="A10" s="1" t="s">
        <v>19</v>
      </c>
      <c r="C10" s="7">
        <v>0</v>
      </c>
      <c r="D10" s="7"/>
      <c r="E10" s="7">
        <v>16863004143</v>
      </c>
      <c r="F10" s="7"/>
      <c r="G10" s="7">
        <v>-4543500</v>
      </c>
      <c r="H10" s="7"/>
      <c r="I10" s="7">
        <f t="shared" si="0"/>
        <v>16858460643</v>
      </c>
      <c r="J10" s="7"/>
      <c r="K10" s="8">
        <f t="shared" si="1"/>
        <v>8.4972045452572545E-2</v>
      </c>
      <c r="L10" s="7"/>
      <c r="M10" s="7">
        <v>0</v>
      </c>
      <c r="N10" s="7"/>
      <c r="O10" s="7">
        <v>4524810479</v>
      </c>
      <c r="P10" s="7"/>
      <c r="Q10" s="7">
        <v>-606833958</v>
      </c>
      <c r="R10" s="7"/>
      <c r="S10" s="7">
        <f t="shared" si="2"/>
        <v>3917976521</v>
      </c>
      <c r="T10" s="7"/>
      <c r="U10" s="8">
        <f t="shared" si="3"/>
        <v>0.13208013085465314</v>
      </c>
    </row>
    <row r="11" spans="1:21" x14ac:dyDescent="0.55000000000000004">
      <c r="A11" s="1" t="s">
        <v>15</v>
      </c>
      <c r="C11" s="7">
        <v>0</v>
      </c>
      <c r="D11" s="7"/>
      <c r="E11" s="7">
        <v>2788737338</v>
      </c>
      <c r="F11" s="7"/>
      <c r="G11" s="7">
        <v>-17111539</v>
      </c>
      <c r="H11" s="7"/>
      <c r="I11" s="7">
        <f t="shared" si="0"/>
        <v>2771625799</v>
      </c>
      <c r="J11" s="7"/>
      <c r="K11" s="8">
        <f t="shared" si="1"/>
        <v>1.3969882444037966E-2</v>
      </c>
      <c r="L11" s="7"/>
      <c r="M11" s="7">
        <v>0</v>
      </c>
      <c r="N11" s="7"/>
      <c r="O11" s="7">
        <v>941927558</v>
      </c>
      <c r="P11" s="7"/>
      <c r="Q11" s="7">
        <v>-97687015</v>
      </c>
      <c r="R11" s="7"/>
      <c r="S11" s="7">
        <f>M11+O11+Q11</f>
        <v>844240543</v>
      </c>
      <c r="T11" s="7"/>
      <c r="U11" s="8">
        <f t="shared" si="3"/>
        <v>2.8460456767561988E-2</v>
      </c>
    </row>
    <row r="12" spans="1:21" x14ac:dyDescent="0.55000000000000004">
      <c r="A12" s="1" t="s">
        <v>18</v>
      </c>
      <c r="C12" s="7">
        <v>0</v>
      </c>
      <c r="D12" s="7"/>
      <c r="E12" s="7">
        <v>78825143605</v>
      </c>
      <c r="F12" s="7"/>
      <c r="G12" s="7">
        <v>-126638516</v>
      </c>
      <c r="H12" s="7"/>
      <c r="I12" s="7">
        <f>C12+E12+G12</f>
        <v>78698505089</v>
      </c>
      <c r="J12" s="7"/>
      <c r="K12" s="8">
        <f t="shared" si="1"/>
        <v>0.39666569167148008</v>
      </c>
      <c r="L12" s="7"/>
      <c r="M12" s="7">
        <v>0</v>
      </c>
      <c r="N12" s="7"/>
      <c r="O12" s="7">
        <v>14244650816</v>
      </c>
      <c r="P12" s="7"/>
      <c r="Q12" s="7">
        <v>-482017182</v>
      </c>
      <c r="R12" s="7"/>
      <c r="S12" s="7">
        <f t="shared" si="2"/>
        <v>13762633634</v>
      </c>
      <c r="T12" s="7"/>
      <c r="U12" s="8">
        <f t="shared" si="3"/>
        <v>0.46395644321508445</v>
      </c>
    </row>
    <row r="13" spans="1:21" ht="24.75" thickBot="1" x14ac:dyDescent="0.6">
      <c r="C13" s="16">
        <f>SUM(C8:C12)</f>
        <v>0</v>
      </c>
      <c r="D13" s="7"/>
      <c r="E13" s="16">
        <f>SUM(E8:E12)</f>
        <v>198918190954</v>
      </c>
      <c r="F13" s="7"/>
      <c r="G13" s="16">
        <f>SUM(G8:G12)</f>
        <v>-518110631</v>
      </c>
      <c r="H13" s="7"/>
      <c r="I13" s="16">
        <f>SUM(I8:I12)</f>
        <v>198400080323</v>
      </c>
      <c r="J13" s="7"/>
      <c r="K13" s="9">
        <f>SUM(K8:K12)</f>
        <v>1</v>
      </c>
      <c r="L13" s="7"/>
      <c r="M13" s="16">
        <f>SUM(M8:M12)</f>
        <v>0</v>
      </c>
      <c r="N13" s="7"/>
      <c r="O13" s="16">
        <f>SUM(O8:O12)</f>
        <v>36153062390</v>
      </c>
      <c r="P13" s="7"/>
      <c r="Q13" s="16">
        <f>SUM(Q8:Q12)</f>
        <v>-6489429445</v>
      </c>
      <c r="R13" s="7"/>
      <c r="S13" s="16">
        <f>SUM(S8:S12)</f>
        <v>29663632945</v>
      </c>
      <c r="T13" s="7"/>
      <c r="U13" s="9">
        <f>SUM(U8:U12)</f>
        <v>1</v>
      </c>
    </row>
    <row r="14" spans="1:21" ht="24.75" thickTop="1" x14ac:dyDescent="0.55000000000000004">
      <c r="E14" s="15"/>
      <c r="G14" s="15"/>
      <c r="O14" s="15"/>
      <c r="Q14" s="15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تاییدیه!Print_Area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2021-11-28T07:57:51Z</dcterms:created>
  <dcterms:modified xsi:type="dcterms:W3CDTF">2021-11-30T12:16:42Z</dcterms:modified>
</cp:coreProperties>
</file>