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شهریور 1400\"/>
    </mc:Choice>
  </mc:AlternateContent>
  <xr:revisionPtr revIDLastSave="0" documentId="13_ncr:1_{D7AA8BD7-4137-48D8-BD10-D35B5B9701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C10" i="15"/>
  <c r="K9" i="13"/>
  <c r="G9" i="13"/>
  <c r="G8" i="13"/>
  <c r="G10" i="13" s="1"/>
  <c r="I10" i="13"/>
  <c r="K8" i="13" s="1"/>
  <c r="K10" i="13" s="1"/>
  <c r="E10" i="13"/>
  <c r="C9" i="15" s="1"/>
  <c r="Q9" i="12"/>
  <c r="Q10" i="12" s="1"/>
  <c r="Q8" i="12"/>
  <c r="I9" i="12"/>
  <c r="I8" i="12"/>
  <c r="O10" i="12"/>
  <c r="M10" i="12"/>
  <c r="K10" i="12"/>
  <c r="G10" i="12"/>
  <c r="E10" i="12"/>
  <c r="C10" i="12"/>
  <c r="S9" i="11"/>
  <c r="S10" i="11"/>
  <c r="S11" i="11"/>
  <c r="S12" i="11"/>
  <c r="S8" i="11"/>
  <c r="I9" i="11"/>
  <c r="I10" i="11"/>
  <c r="I11" i="11"/>
  <c r="I12" i="11"/>
  <c r="I8" i="11"/>
  <c r="Q9" i="10"/>
  <c r="Q10" i="10"/>
  <c r="Q11" i="10"/>
  <c r="Q12" i="10"/>
  <c r="Q8" i="10"/>
  <c r="I9" i="10"/>
  <c r="I10" i="10"/>
  <c r="I11" i="10"/>
  <c r="I12" i="10"/>
  <c r="I8" i="10"/>
  <c r="O13" i="10"/>
  <c r="M13" i="10"/>
  <c r="G13" i="10"/>
  <c r="E13" i="10"/>
  <c r="Q9" i="9"/>
  <c r="Q10" i="9"/>
  <c r="Q11" i="9"/>
  <c r="Q12" i="9"/>
  <c r="Q13" i="9"/>
  <c r="Q14" i="9"/>
  <c r="Q8" i="9"/>
  <c r="Q15" i="9" s="1"/>
  <c r="I9" i="9"/>
  <c r="I10" i="9"/>
  <c r="I11" i="9"/>
  <c r="I12" i="9"/>
  <c r="I13" i="9"/>
  <c r="I14" i="9"/>
  <c r="I8" i="9"/>
  <c r="E15" i="9"/>
  <c r="G15" i="9"/>
  <c r="M15" i="9"/>
  <c r="O15" i="9"/>
  <c r="S11" i="7"/>
  <c r="Q11" i="7"/>
  <c r="O11" i="7"/>
  <c r="K11" i="7"/>
  <c r="M11" i="7"/>
  <c r="I11" i="7"/>
  <c r="S10" i="6"/>
  <c r="Q10" i="6"/>
  <c r="O10" i="6"/>
  <c r="M10" i="6"/>
  <c r="K10" i="6"/>
  <c r="AK11" i="3"/>
  <c r="AI11" i="3"/>
  <c r="AG11" i="3"/>
  <c r="AA11" i="3"/>
  <c r="W11" i="3"/>
  <c r="S11" i="3"/>
  <c r="Q11" i="3"/>
  <c r="S13" i="11" l="1"/>
  <c r="I10" i="12"/>
  <c r="C8" i="15" s="1"/>
  <c r="E8" i="15" s="1"/>
  <c r="U11" i="11"/>
  <c r="U9" i="11"/>
  <c r="U8" i="11"/>
  <c r="U10" i="11"/>
  <c r="U12" i="11"/>
  <c r="Q13" i="10"/>
  <c r="I13" i="10"/>
  <c r="I15" i="9"/>
  <c r="Y14" i="1"/>
  <c r="E14" i="1"/>
  <c r="G14" i="1"/>
  <c r="K14" i="1"/>
  <c r="O14" i="1"/>
  <c r="U14" i="1"/>
  <c r="W14" i="1"/>
  <c r="C13" i="11"/>
  <c r="E13" i="11"/>
  <c r="G13" i="11"/>
  <c r="I13" i="11"/>
  <c r="C7" i="15" s="1"/>
  <c r="C11" i="15" s="1"/>
  <c r="E10" i="15" s="1"/>
  <c r="M13" i="11"/>
  <c r="O13" i="11"/>
  <c r="Q13" i="11"/>
  <c r="E7" i="15" l="1"/>
  <c r="E9" i="15"/>
  <c r="U13" i="11"/>
  <c r="K10" i="11"/>
  <c r="K11" i="11"/>
  <c r="K9" i="11"/>
  <c r="K8" i="11"/>
  <c r="K12" i="11"/>
  <c r="K13" i="11" l="1"/>
  <c r="E11" i="15"/>
</calcChain>
</file>

<file path=xl/sharedStrings.xml><?xml version="1.0" encoding="utf-8"?>
<sst xmlns="http://schemas.openxmlformats.org/spreadsheetml/2006/main" count="396" uniqueCount="85">
  <si>
    <t>صندوق سرمایه‌گذاری در اوراق بهادار مبتنی بر سکه طلای مفید</t>
  </si>
  <si>
    <t>صورت وضعیت پورتفوی</t>
  </si>
  <si>
    <t>برای ماه منتهی به 1400/06/31</t>
  </si>
  <si>
    <t>نام شرکت</t>
  </si>
  <si>
    <t>1400/05/31</t>
  </si>
  <si>
    <t>تغییرات طی دوره</t>
  </si>
  <si>
    <t>1400/06/31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</si>
  <si>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</si>
  <si>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</si>
  <si>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</si>
  <si>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</si>
  <si>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</si>
  <si>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</si>
  <si>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</si>
  <si>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</si>
  <si>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بهارتحویلی 1روزه رفاه</t>
  </si>
  <si>
    <t>سکه تمام بهارتحویلی 1روزه ملت</t>
  </si>
  <si>
    <t>سکه تمام بهارتحویلی1روز صادرات</t>
  </si>
  <si>
    <t>سکه تمام بهارتحویلی1روزه سامان</t>
  </si>
  <si>
    <t>سکه تمام بهارتحویل1روزه آینده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</si>
  <si>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</si>
  <si>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</si>
  <si>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</si>
  <si>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</si>
  <si>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</si>
  <si>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</si>
  <si>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</si>
  <si>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</si>
  <si>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</si>
  <si>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</si>
  <si>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</si>
  <si>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</si>
  <si>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</si>
  <si>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صکوک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</si>
  <si>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</si>
  <si>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</si>
  <si>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</si>
  <si>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</si>
  <si>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</si>
  <si>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</si>
  <si>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</si>
  <si>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</si>
  <si>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</si>
  <si>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</si>
  <si>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</si>
  <si>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</si>
  <si>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</si>
  <si>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</si>
  <si>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</si>
  <si>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</si>
  <si>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</si>
  <si>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</si>
  <si>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</si>
  <si>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</si>
  <si>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</si>
  <si>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</si>
  <si>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</si>
  <si>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</si>
  <si>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</si>
  <si>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</si>
  <si>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</si>
  <si>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</si>
  <si>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</si>
  <si>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</si>
  <si>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</si>
  <si>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</si>
  <si>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</si>
  <si>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</si>
  <si>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</si>
  <si>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</si>
  <si>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</si>
  <si>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</si>
  <si>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</si>
  <si>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</si>
  <si>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</si>
  <si>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</si>
  <si>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</si>
  <si>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</si>
  <si>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</si>
  <si>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</si>
  <si>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</si>
  <si>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1400/06/01</t>
  </si>
  <si>
    <t>-</t>
  </si>
  <si>
    <t>از ابتدای سال</t>
  </si>
  <si>
    <t>تا پایان ماه مالی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</si>
</sst>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219075</xdr:colOff>
          <xdr:row>33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D835C3E-2F8D-4F44-91E7-7F6ECBA95B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2B344-9382-4022-AAB5-D3D202829A90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219075</xdr:colOff>
                <xdr:row>33</xdr:row>
                <xdr:rowOff>142875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"/>
  <sheetViews>
    <sheetView rightToLeft="1" topLeftCell="A2" workbookViewId="0">
      <selection activeCell="O15" sqref="O15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 x14ac:dyDescent="0.55000000000000004">
      <c r="A6" s="16" t="s">
        <v>56</v>
      </c>
      <c r="C6" s="17" t="s">
        <v>54</v>
      </c>
      <c r="D6" s="17" t="s">
        <v>54</v>
      </c>
      <c r="E6" s="17" t="s">
        <v>54</v>
      </c>
      <c r="F6" s="17" t="s">
        <v>54</v>
      </c>
      <c r="G6" s="17" t="s">
        <v>54</v>
      </c>
      <c r="H6" s="17" t="s">
        <v>54</v>
      </c>
      <c r="I6" s="17" t="s">
        <v>54</v>
      </c>
      <c r="K6" s="17" t="s">
        <v>55</v>
      </c>
      <c r="L6" s="17" t="s">
        <v>55</v>
      </c>
      <c r="M6" s="17" t="s">
        <v>55</v>
      </c>
      <c r="N6" s="17" t="s">
        <v>55</v>
      </c>
      <c r="O6" s="17" t="s">
        <v>55</v>
      </c>
      <c r="P6" s="17" t="s">
        <v>55</v>
      </c>
      <c r="Q6" s="17" t="s">
        <v>55</v>
      </c>
    </row>
    <row r="7" spans="1:17" ht="24.75" x14ac:dyDescent="0.55000000000000004">
      <c r="A7" s="17" t="s">
        <v>56</v>
      </c>
      <c r="C7" s="17" t="s">
        <v>70</v>
      </c>
      <c r="E7" s="17" t="s">
        <v>67</v>
      </c>
      <c r="G7" s="17" t="s">
        <v>68</v>
      </c>
      <c r="I7" s="17" t="s">
        <v>71</v>
      </c>
      <c r="K7" s="17" t="s">
        <v>70</v>
      </c>
      <c r="M7" s="17" t="s">
        <v>67</v>
      </c>
      <c r="O7" s="17" t="s">
        <v>68</v>
      </c>
      <c r="Q7" s="17" t="s">
        <v>71</v>
      </c>
    </row>
    <row r="8" spans="1:17" x14ac:dyDescent="0.55000000000000004">
      <c r="A8" s="1" t="s">
        <v>33</v>
      </c>
      <c r="C8" s="5">
        <v>244900550</v>
      </c>
      <c r="D8" s="4"/>
      <c r="E8" s="5">
        <v>342169471</v>
      </c>
      <c r="F8" s="4"/>
      <c r="G8" s="5">
        <v>0</v>
      </c>
      <c r="H8" s="4"/>
      <c r="I8" s="5">
        <f>C8+E8+G8</f>
        <v>587070021</v>
      </c>
      <c r="J8" s="4"/>
      <c r="K8" s="5">
        <v>244900550</v>
      </c>
      <c r="L8" s="4"/>
      <c r="M8" s="5">
        <v>342169471</v>
      </c>
      <c r="N8" s="4"/>
      <c r="O8" s="5">
        <v>0</v>
      </c>
      <c r="P8" s="4"/>
      <c r="Q8" s="5">
        <f>K8+M8+O8</f>
        <v>587070021</v>
      </c>
    </row>
    <row r="9" spans="1:17" x14ac:dyDescent="0.55000000000000004">
      <c r="A9" s="1" t="s">
        <v>29</v>
      </c>
      <c r="C9" s="5">
        <v>0</v>
      </c>
      <c r="D9" s="4"/>
      <c r="E9" s="5">
        <v>179487463</v>
      </c>
      <c r="F9" s="4"/>
      <c r="G9" s="5">
        <v>0</v>
      </c>
      <c r="H9" s="4"/>
      <c r="I9" s="5">
        <f>C9+E9+G9</f>
        <v>179487463</v>
      </c>
      <c r="J9" s="4"/>
      <c r="K9" s="5">
        <v>0</v>
      </c>
      <c r="L9" s="4"/>
      <c r="M9" s="5">
        <v>179487463</v>
      </c>
      <c r="N9" s="4"/>
      <c r="O9" s="5">
        <v>0</v>
      </c>
      <c r="P9" s="4"/>
      <c r="Q9" s="5">
        <f>K9+M9+O9</f>
        <v>179487463</v>
      </c>
    </row>
    <row r="10" spans="1:17" ht="24.75" thickBot="1" x14ac:dyDescent="0.6">
      <c r="C10" s="11">
        <f>SUM(C8:C9)</f>
        <v>244900550</v>
      </c>
      <c r="D10" s="4"/>
      <c r="E10" s="11">
        <f>SUM(SUM(E8:E9))</f>
        <v>521656934</v>
      </c>
      <c r="F10" s="4"/>
      <c r="G10" s="11">
        <f>SUM(G8:G9)</f>
        <v>0</v>
      </c>
      <c r="H10" s="4"/>
      <c r="I10" s="11">
        <f>SUM(I8:I9)</f>
        <v>766557484</v>
      </c>
      <c r="J10" s="4"/>
      <c r="K10" s="11">
        <f>SUM(K8:K9)</f>
        <v>244900550</v>
      </c>
      <c r="L10" s="4"/>
      <c r="M10" s="11">
        <f>SUM(M8:M9)</f>
        <v>521656934</v>
      </c>
      <c r="N10" s="4"/>
      <c r="O10" s="11">
        <f>SUM(O8:O9)</f>
        <v>0</v>
      </c>
      <c r="P10" s="4"/>
      <c r="Q10" s="11">
        <f>SUM(Q8:Q9)</f>
        <v>766557484</v>
      </c>
    </row>
    <row r="11" spans="1:17" ht="24.75" thickTop="1" x14ac:dyDescent="0.55000000000000004">
      <c r="C11" s="3"/>
      <c r="E1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topLeftCell="B1" workbookViewId="0">
      <selection activeCell="C12" sqref="C12:K12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 x14ac:dyDescent="0.55000000000000004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 x14ac:dyDescent="0.55000000000000004">
      <c r="A6" s="17" t="s">
        <v>72</v>
      </c>
      <c r="B6" s="17" t="s">
        <v>72</v>
      </c>
      <c r="C6" s="17" t="s">
        <v>72</v>
      </c>
      <c r="E6" s="17" t="s">
        <v>54</v>
      </c>
      <c r="F6" s="17" t="s">
        <v>54</v>
      </c>
      <c r="G6" s="17" t="s">
        <v>54</v>
      </c>
      <c r="I6" s="17" t="s">
        <v>55</v>
      </c>
      <c r="J6" s="17" t="s">
        <v>55</v>
      </c>
      <c r="K6" s="17" t="s">
        <v>55</v>
      </c>
    </row>
    <row r="7" spans="1:11" ht="24.75" x14ac:dyDescent="0.55000000000000004">
      <c r="A7" s="17" t="s">
        <v>73</v>
      </c>
      <c r="C7" s="17" t="s">
        <v>39</v>
      </c>
      <c r="E7" s="17" t="s">
        <v>74</v>
      </c>
      <c r="G7" s="17" t="s">
        <v>75</v>
      </c>
      <c r="I7" s="17" t="s">
        <v>74</v>
      </c>
      <c r="K7" s="17" t="s">
        <v>75</v>
      </c>
    </row>
    <row r="8" spans="1:11" x14ac:dyDescent="0.55000000000000004">
      <c r="A8" s="1" t="s">
        <v>45</v>
      </c>
      <c r="C8" s="4" t="s">
        <v>46</v>
      </c>
      <c r="E8" s="5">
        <v>150498411</v>
      </c>
      <c r="F8" s="4"/>
      <c r="G8" s="8">
        <f>E8/$E$10</f>
        <v>0.77494999743259707</v>
      </c>
      <c r="H8" s="4"/>
      <c r="I8" s="5">
        <v>150498411</v>
      </c>
      <c r="J8" s="4"/>
      <c r="K8" s="8">
        <f>I8/$I$10</f>
        <v>0.77494999743259707</v>
      </c>
    </row>
    <row r="9" spans="1:11" x14ac:dyDescent="0.55000000000000004">
      <c r="A9" s="1" t="s">
        <v>49</v>
      </c>
      <c r="C9" s="4" t="s">
        <v>50</v>
      </c>
      <c r="E9" s="5">
        <v>43705617</v>
      </c>
      <c r="F9" s="4"/>
      <c r="G9" s="8">
        <f>E9/$E$10</f>
        <v>0.22505000256740298</v>
      </c>
      <c r="H9" s="4"/>
      <c r="I9" s="5">
        <v>43705617</v>
      </c>
      <c r="J9" s="4"/>
      <c r="K9" s="8">
        <f>I9/$I$10</f>
        <v>0.22505000256740298</v>
      </c>
    </row>
    <row r="10" spans="1:11" ht="24.75" thickBot="1" x14ac:dyDescent="0.6">
      <c r="E10" s="11">
        <f>SUM(E8:E9)</f>
        <v>194204028</v>
      </c>
      <c r="F10" s="4"/>
      <c r="G10" s="9">
        <f>SUM(G8:G9)</f>
        <v>1</v>
      </c>
      <c r="H10" s="4"/>
      <c r="I10" s="11">
        <f>SUM(I8:I9)</f>
        <v>194204028</v>
      </c>
      <c r="K10" s="9">
        <f>SUM(K8:K9)</f>
        <v>1</v>
      </c>
    </row>
    <row r="11" spans="1:11" ht="24.75" thickTop="1" x14ac:dyDescent="0.55000000000000004">
      <c r="E11" s="3"/>
    </row>
  </sheetData>
  <mergeCells count="12">
    <mergeCell ref="A2:K2"/>
    <mergeCell ref="A4:K4"/>
    <mergeCell ref="A3:K3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O20" sqref="O20"/>
    </sheetView>
  </sheetViews>
  <sheetFormatPr defaultRowHeight="24" x14ac:dyDescent="0.55000000000000004"/>
  <cols>
    <col min="1" max="1" width="18.57031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8.140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8" t="s">
        <v>0</v>
      </c>
      <c r="B2" s="18"/>
      <c r="C2" s="18"/>
      <c r="D2" s="18"/>
      <c r="E2" s="18"/>
    </row>
    <row r="3" spans="1:5" ht="24.75" x14ac:dyDescent="0.55000000000000004">
      <c r="A3" s="18" t="s">
        <v>52</v>
      </c>
      <c r="B3" s="18"/>
      <c r="C3" s="18"/>
      <c r="D3" s="18"/>
      <c r="E3" s="18"/>
    </row>
    <row r="4" spans="1:5" ht="24.75" x14ac:dyDescent="0.55000000000000004">
      <c r="A4" s="18" t="s">
        <v>2</v>
      </c>
      <c r="B4" s="18"/>
      <c r="C4" s="18"/>
      <c r="D4" s="18"/>
      <c r="E4" s="18"/>
    </row>
    <row r="5" spans="1:5" x14ac:dyDescent="0.55000000000000004">
      <c r="C5" s="20" t="s">
        <v>54</v>
      </c>
      <c r="E5" s="4" t="s">
        <v>83</v>
      </c>
    </row>
    <row r="6" spans="1:5" x14ac:dyDescent="0.55000000000000004">
      <c r="A6" s="16" t="s">
        <v>76</v>
      </c>
      <c r="C6" s="19"/>
      <c r="E6" s="19" t="s">
        <v>84</v>
      </c>
    </row>
    <row r="7" spans="1:5" ht="24.75" x14ac:dyDescent="0.55000000000000004">
      <c r="A7" s="17" t="s">
        <v>76</v>
      </c>
      <c r="C7" s="17" t="s">
        <v>42</v>
      </c>
      <c r="E7" s="17" t="s">
        <v>42</v>
      </c>
    </row>
    <row r="8" spans="1:5" x14ac:dyDescent="0.55000000000000004">
      <c r="A8" s="1" t="s">
        <v>77</v>
      </c>
      <c r="C8" s="5">
        <v>103671644</v>
      </c>
      <c r="D8" s="4"/>
      <c r="E8" s="5">
        <v>103671644</v>
      </c>
    </row>
    <row r="9" spans="1:5" ht="25.5" thickBot="1" x14ac:dyDescent="0.65">
      <c r="A9" s="2" t="s">
        <v>61</v>
      </c>
      <c r="C9" s="11">
        <v>103671644</v>
      </c>
      <c r="D9" s="4"/>
      <c r="E9" s="11">
        <v>103671644</v>
      </c>
    </row>
    <row r="10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5"/>
  <sheetViews>
    <sheetView rightToLeft="1" topLeftCell="A4" workbookViewId="0">
      <selection activeCell="F16" sqref="A16:XFD16"/>
    </sheetView>
  </sheetViews>
  <sheetFormatPr defaultRowHeight="24" x14ac:dyDescent="0.55000000000000004"/>
  <cols>
    <col min="1" max="1" width="30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8.57031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8.7109375" style="1" bestFit="1" customWidth="1"/>
    <col min="14" max="14" width="1" style="1" customWidth="1"/>
    <col min="15" max="15" width="17.42578125" style="1" bestFit="1" customWidth="1"/>
    <col min="16" max="16" width="0.5703125" style="1" customWidth="1"/>
    <col min="17" max="17" width="11.425781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 x14ac:dyDescent="0.55000000000000004">
      <c r="A6" s="16" t="s">
        <v>3</v>
      </c>
      <c r="C6" s="17" t="s">
        <v>81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 x14ac:dyDescent="0.55000000000000004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 x14ac:dyDescent="0.55000000000000004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 x14ac:dyDescent="0.55000000000000004">
      <c r="A9" s="1" t="s">
        <v>15</v>
      </c>
      <c r="C9" s="6">
        <v>1130800</v>
      </c>
      <c r="D9" s="6"/>
      <c r="E9" s="6">
        <v>582158845697</v>
      </c>
      <c r="F9" s="6"/>
      <c r="G9" s="6">
        <v>1393109541615</v>
      </c>
      <c r="H9" s="6"/>
      <c r="I9" s="6">
        <v>1900</v>
      </c>
      <c r="J9" s="6"/>
      <c r="K9" s="6">
        <v>2196450813</v>
      </c>
      <c r="L9" s="6"/>
      <c r="M9" s="6">
        <v>-65000</v>
      </c>
      <c r="N9" s="6"/>
      <c r="O9" s="6">
        <v>77099921576</v>
      </c>
      <c r="P9" s="6"/>
      <c r="Q9" s="6">
        <v>1067700</v>
      </c>
      <c r="R9" s="6"/>
      <c r="S9" s="6">
        <v>1170111</v>
      </c>
      <c r="T9" s="6"/>
      <c r="U9" s="6">
        <v>550887087399</v>
      </c>
      <c r="V9" s="6"/>
      <c r="W9" s="6">
        <v>1247765855306.6299</v>
      </c>
      <c r="X9" s="6"/>
      <c r="Y9" s="8">
        <v>0.46711081565503826</v>
      </c>
    </row>
    <row r="10" spans="1:25" x14ac:dyDescent="0.55000000000000004">
      <c r="A10" s="1" t="s">
        <v>16</v>
      </c>
      <c r="C10" s="6">
        <v>104700</v>
      </c>
      <c r="D10" s="6"/>
      <c r="E10" s="6">
        <v>122908350893</v>
      </c>
      <c r="F10" s="6"/>
      <c r="G10" s="6">
        <v>128829162000</v>
      </c>
      <c r="H10" s="6"/>
      <c r="I10" s="6">
        <v>28500</v>
      </c>
      <c r="J10" s="6"/>
      <c r="K10" s="6">
        <v>35102919791</v>
      </c>
      <c r="L10" s="6"/>
      <c r="M10" s="6">
        <v>-6500</v>
      </c>
      <c r="N10" s="6"/>
      <c r="O10" s="6">
        <v>7730203596</v>
      </c>
      <c r="P10" s="6"/>
      <c r="Q10" s="6">
        <v>126700</v>
      </c>
      <c r="R10" s="6"/>
      <c r="S10" s="6">
        <v>1170000</v>
      </c>
      <c r="T10" s="6"/>
      <c r="U10" s="6">
        <v>150299970984</v>
      </c>
      <c r="V10" s="6"/>
      <c r="W10" s="6">
        <v>148053701250</v>
      </c>
      <c r="X10" s="6"/>
      <c r="Y10" s="8">
        <v>5.5425050186711421E-2</v>
      </c>
    </row>
    <row r="11" spans="1:25" x14ac:dyDescent="0.55000000000000004">
      <c r="A11" s="1" t="s">
        <v>17</v>
      </c>
      <c r="C11" s="6">
        <v>807700</v>
      </c>
      <c r="D11" s="6"/>
      <c r="E11" s="6">
        <v>876563527612</v>
      </c>
      <c r="F11" s="6"/>
      <c r="G11" s="6">
        <v>992229161250</v>
      </c>
      <c r="H11" s="6"/>
      <c r="I11" s="6">
        <v>36700</v>
      </c>
      <c r="J11" s="6"/>
      <c r="K11" s="6">
        <v>44196071712</v>
      </c>
      <c r="L11" s="6"/>
      <c r="M11" s="6">
        <v>-3300</v>
      </c>
      <c r="N11" s="6"/>
      <c r="O11" s="6">
        <v>3886604476</v>
      </c>
      <c r="P11" s="6"/>
      <c r="Q11" s="6">
        <v>841100</v>
      </c>
      <c r="R11" s="6"/>
      <c r="S11" s="6">
        <v>1168500</v>
      </c>
      <c r="T11" s="6"/>
      <c r="U11" s="6">
        <v>917162812372</v>
      </c>
      <c r="V11" s="6"/>
      <c r="W11" s="6">
        <v>981596818311</v>
      </c>
      <c r="X11" s="6"/>
      <c r="Y11" s="8">
        <v>0.36746837437194102</v>
      </c>
    </row>
    <row r="12" spans="1:25" x14ac:dyDescent="0.55000000000000004">
      <c r="A12" s="1" t="s">
        <v>18</v>
      </c>
      <c r="C12" s="6">
        <v>181700</v>
      </c>
      <c r="D12" s="6"/>
      <c r="E12" s="6">
        <v>163352229115</v>
      </c>
      <c r="F12" s="6"/>
      <c r="G12" s="6">
        <v>223211636250</v>
      </c>
      <c r="H12" s="6"/>
      <c r="I12" s="6">
        <v>1000</v>
      </c>
      <c r="J12" s="6"/>
      <c r="K12" s="6">
        <v>1162351621</v>
      </c>
      <c r="L12" s="6"/>
      <c r="M12" s="6">
        <v>-12900</v>
      </c>
      <c r="N12" s="6"/>
      <c r="O12" s="6">
        <v>15280477250</v>
      </c>
      <c r="P12" s="6"/>
      <c r="Q12" s="6">
        <v>169800</v>
      </c>
      <c r="R12" s="6"/>
      <c r="S12" s="6">
        <v>1166500</v>
      </c>
      <c r="T12" s="6"/>
      <c r="U12" s="6">
        <v>152916428658</v>
      </c>
      <c r="V12" s="6"/>
      <c r="W12" s="6">
        <v>197824110375</v>
      </c>
      <c r="X12" s="6"/>
      <c r="Y12" s="8">
        <v>7.4056988465027743E-2</v>
      </c>
    </row>
    <row r="13" spans="1:25" x14ac:dyDescent="0.55000000000000004">
      <c r="A13" s="1" t="s">
        <v>19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v>22800</v>
      </c>
      <c r="J13" s="6"/>
      <c r="K13" s="6">
        <v>28055935386</v>
      </c>
      <c r="L13" s="6"/>
      <c r="M13" s="6">
        <v>-400</v>
      </c>
      <c r="N13" s="6"/>
      <c r="O13" s="6">
        <v>465124173</v>
      </c>
      <c r="P13" s="6"/>
      <c r="Q13" s="6">
        <v>22400</v>
      </c>
      <c r="R13" s="6"/>
      <c r="S13" s="6">
        <v>1166500</v>
      </c>
      <c r="T13" s="6"/>
      <c r="U13" s="6">
        <v>27563725994</v>
      </c>
      <c r="V13" s="6"/>
      <c r="W13" s="6">
        <v>26096938000</v>
      </c>
      <c r="X13" s="6"/>
      <c r="Y13" s="8">
        <v>9.7695909400272174E-3</v>
      </c>
    </row>
    <row r="14" spans="1:25" ht="24.75" thickBot="1" x14ac:dyDescent="0.6">
      <c r="C14" s="6"/>
      <c r="D14" s="6"/>
      <c r="E14" s="7">
        <f>SUM(E9:E13)</f>
        <v>1744982953317</v>
      </c>
      <c r="F14" s="6"/>
      <c r="G14" s="7">
        <f>SUM(G9:G13)</f>
        <v>2737379501115</v>
      </c>
      <c r="H14" s="6"/>
      <c r="I14" s="6"/>
      <c r="J14" s="6"/>
      <c r="K14" s="7">
        <f>SUM(K9:K13)</f>
        <v>110713729323</v>
      </c>
      <c r="L14" s="6"/>
      <c r="M14" s="6"/>
      <c r="N14" s="6"/>
      <c r="O14" s="7">
        <f>SUM(O9:O13)</f>
        <v>104462331071</v>
      </c>
      <c r="P14" s="6"/>
      <c r="Q14" s="6"/>
      <c r="R14" s="6"/>
      <c r="S14" s="6"/>
      <c r="T14" s="6"/>
      <c r="U14" s="7">
        <f>SUM(U9:U13)</f>
        <v>1798830025407</v>
      </c>
      <c r="V14" s="6"/>
      <c r="W14" s="7">
        <f>SUM(W9:W13)</f>
        <v>2601337423242.6299</v>
      </c>
      <c r="X14" s="6"/>
      <c r="Y14" s="9">
        <f>SUM(Y9:Y13)</f>
        <v>0.97383081961874574</v>
      </c>
    </row>
    <row r="15" spans="1:25" ht="24.75" thickTop="1" x14ac:dyDescent="0.55000000000000004">
      <c r="G15" s="3"/>
      <c r="W15" s="3"/>
    </row>
  </sheetData>
  <mergeCells count="21">
    <mergeCell ref="A3:Y3"/>
    <mergeCell ref="A2:Y2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3"/>
  <sheetViews>
    <sheetView rightToLeft="1" topLeftCell="G1" workbookViewId="0">
      <selection activeCell="S18" sqref="S18"/>
    </sheetView>
  </sheetViews>
  <sheetFormatPr defaultRowHeight="24" x14ac:dyDescent="0.55000000000000004"/>
  <cols>
    <col min="1" max="1" width="39.5703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 x14ac:dyDescent="0.55000000000000004">
      <c r="A6" s="17" t="s">
        <v>21</v>
      </c>
      <c r="B6" s="17" t="s">
        <v>21</v>
      </c>
      <c r="C6" s="17" t="s">
        <v>21</v>
      </c>
      <c r="D6" s="17" t="s">
        <v>21</v>
      </c>
      <c r="E6" s="17" t="s">
        <v>21</v>
      </c>
      <c r="F6" s="17" t="s">
        <v>21</v>
      </c>
      <c r="G6" s="17" t="s">
        <v>21</v>
      </c>
      <c r="H6" s="17" t="s">
        <v>21</v>
      </c>
      <c r="I6" s="17" t="s">
        <v>21</v>
      </c>
      <c r="J6" s="17" t="s">
        <v>21</v>
      </c>
      <c r="K6" s="17" t="s">
        <v>21</v>
      </c>
      <c r="L6" s="17" t="s">
        <v>21</v>
      </c>
      <c r="M6" s="17" t="s">
        <v>21</v>
      </c>
      <c r="O6" s="17" t="s">
        <v>81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 x14ac:dyDescent="0.55000000000000004">
      <c r="A7" s="16" t="s">
        <v>22</v>
      </c>
      <c r="C7" s="16" t="s">
        <v>23</v>
      </c>
      <c r="E7" s="16" t="s">
        <v>24</v>
      </c>
      <c r="G7" s="16" t="s">
        <v>25</v>
      </c>
      <c r="I7" s="16" t="s">
        <v>26</v>
      </c>
      <c r="K7" s="16" t="s">
        <v>27</v>
      </c>
      <c r="M7" s="16" t="s">
        <v>20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28</v>
      </c>
      <c r="AG7" s="16" t="s">
        <v>8</v>
      </c>
      <c r="AI7" s="16" t="s">
        <v>9</v>
      </c>
      <c r="AK7" s="16" t="s">
        <v>13</v>
      </c>
    </row>
    <row r="8" spans="1:37" ht="24.75" x14ac:dyDescent="0.55000000000000004">
      <c r="A8" s="17" t="s">
        <v>22</v>
      </c>
      <c r="C8" s="17" t="s">
        <v>23</v>
      </c>
      <c r="E8" s="17" t="s">
        <v>24</v>
      </c>
      <c r="G8" s="17" t="s">
        <v>25</v>
      </c>
      <c r="I8" s="17" t="s">
        <v>26</v>
      </c>
      <c r="K8" s="17" t="s">
        <v>27</v>
      </c>
      <c r="M8" s="17" t="s">
        <v>20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28</v>
      </c>
      <c r="AG8" s="17" t="s">
        <v>8</v>
      </c>
      <c r="AI8" s="17" t="s">
        <v>9</v>
      </c>
      <c r="AK8" s="17" t="s">
        <v>13</v>
      </c>
    </row>
    <row r="9" spans="1:37" x14ac:dyDescent="0.55000000000000004">
      <c r="A9" s="1" t="s">
        <v>29</v>
      </c>
      <c r="C9" s="4" t="s">
        <v>30</v>
      </c>
      <c r="D9" s="4"/>
      <c r="E9" s="4" t="s">
        <v>30</v>
      </c>
      <c r="F9" s="4"/>
      <c r="G9" s="4" t="s">
        <v>31</v>
      </c>
      <c r="H9" s="4"/>
      <c r="I9" s="4" t="s">
        <v>32</v>
      </c>
      <c r="J9" s="4"/>
      <c r="K9" s="5">
        <v>0</v>
      </c>
      <c r="L9" s="4"/>
      <c r="M9" s="5">
        <v>0</v>
      </c>
      <c r="N9" s="4"/>
      <c r="O9" s="5">
        <v>15000</v>
      </c>
      <c r="P9" s="4"/>
      <c r="Q9" s="5">
        <v>12220032401</v>
      </c>
      <c r="R9" s="4"/>
      <c r="S9" s="5">
        <v>13992478403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4"/>
      <c r="AC9" s="5">
        <v>15000</v>
      </c>
      <c r="AD9" s="4"/>
      <c r="AE9" s="5">
        <v>944969</v>
      </c>
      <c r="AF9" s="4"/>
      <c r="AG9" s="5">
        <v>12220032401</v>
      </c>
      <c r="AH9" s="4"/>
      <c r="AI9" s="5">
        <v>14171965865</v>
      </c>
      <c r="AJ9" s="4"/>
      <c r="AK9" s="8">
        <v>5.3053852263081208E-3</v>
      </c>
    </row>
    <row r="10" spans="1:37" x14ac:dyDescent="0.55000000000000004">
      <c r="A10" s="1" t="s">
        <v>33</v>
      </c>
      <c r="C10" s="4" t="s">
        <v>30</v>
      </c>
      <c r="D10" s="4"/>
      <c r="E10" s="4" t="s">
        <v>30</v>
      </c>
      <c r="F10" s="4"/>
      <c r="G10" s="4" t="s">
        <v>34</v>
      </c>
      <c r="H10" s="4"/>
      <c r="I10" s="4" t="s">
        <v>35</v>
      </c>
      <c r="J10" s="4"/>
      <c r="K10" s="5">
        <v>16</v>
      </c>
      <c r="L10" s="4"/>
      <c r="M10" s="5">
        <v>16</v>
      </c>
      <c r="N10" s="4"/>
      <c r="O10" s="5">
        <v>18500</v>
      </c>
      <c r="P10" s="4"/>
      <c r="Q10" s="5">
        <v>17135873507</v>
      </c>
      <c r="R10" s="4"/>
      <c r="S10" s="5">
        <v>17756799496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18500</v>
      </c>
      <c r="AD10" s="4"/>
      <c r="AE10" s="5">
        <v>978500</v>
      </c>
      <c r="AF10" s="4"/>
      <c r="AG10" s="5">
        <v>17135873507</v>
      </c>
      <c r="AH10" s="4"/>
      <c r="AI10" s="5">
        <v>18098968967</v>
      </c>
      <c r="AJ10" s="4"/>
      <c r="AK10" s="8">
        <v>6.775489264059905E-3</v>
      </c>
    </row>
    <row r="11" spans="1:37" ht="24.75" thickBot="1" x14ac:dyDescent="0.6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11">
        <f>SUM(Q9:Q10)</f>
        <v>29355905908</v>
      </c>
      <c r="R11" s="4"/>
      <c r="S11" s="11">
        <f>SUM(S9:S10)</f>
        <v>31749277899</v>
      </c>
      <c r="T11" s="4"/>
      <c r="U11" s="4"/>
      <c r="V11" s="4"/>
      <c r="W11" s="11">
        <f>SUM(W9:W10)</f>
        <v>0</v>
      </c>
      <c r="X11" s="4"/>
      <c r="Y11" s="4"/>
      <c r="Z11" s="4"/>
      <c r="AA11" s="11">
        <f>SUM(AA9:AA10)</f>
        <v>0</v>
      </c>
      <c r="AB11" s="4"/>
      <c r="AC11" s="4"/>
      <c r="AD11" s="4"/>
      <c r="AE11" s="4"/>
      <c r="AF11" s="4"/>
      <c r="AG11" s="11">
        <f>SUM(AG9:AG10)</f>
        <v>29355905908</v>
      </c>
      <c r="AH11" s="4"/>
      <c r="AI11" s="11">
        <f>SUM(AI9:AI10)</f>
        <v>32270934832</v>
      </c>
      <c r="AJ11" s="4"/>
      <c r="AK11" s="13">
        <f>SUM(AK9:AK10)</f>
        <v>1.2080874490368026E-2</v>
      </c>
    </row>
    <row r="12" spans="1:37" ht="24.75" thickTop="1" x14ac:dyDescent="0.55000000000000004"/>
    <row r="13" spans="1:37" x14ac:dyDescent="0.55000000000000004">
      <c r="AK13" s="12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I13" sqref="I13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 x14ac:dyDescent="0.5500000000000000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 x14ac:dyDescent="0.55000000000000004">
      <c r="A6" s="16" t="s">
        <v>37</v>
      </c>
      <c r="C6" s="17" t="s">
        <v>38</v>
      </c>
      <c r="D6" s="17" t="s">
        <v>38</v>
      </c>
      <c r="E6" s="17" t="s">
        <v>38</v>
      </c>
      <c r="F6" s="17" t="s">
        <v>38</v>
      </c>
      <c r="G6" s="17" t="s">
        <v>38</v>
      </c>
      <c r="H6" s="17" t="s">
        <v>38</v>
      </c>
      <c r="I6" s="17" t="s">
        <v>38</v>
      </c>
      <c r="K6" s="17" t="s">
        <v>81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 x14ac:dyDescent="0.55000000000000004">
      <c r="A7" s="17" t="s">
        <v>37</v>
      </c>
      <c r="C7" s="17" t="s">
        <v>39</v>
      </c>
      <c r="E7" s="17" t="s">
        <v>40</v>
      </c>
      <c r="G7" s="17" t="s">
        <v>41</v>
      </c>
      <c r="I7" s="17" t="s">
        <v>27</v>
      </c>
      <c r="K7" s="17" t="s">
        <v>42</v>
      </c>
      <c r="M7" s="17" t="s">
        <v>43</v>
      </c>
      <c r="O7" s="17" t="s">
        <v>44</v>
      </c>
      <c r="Q7" s="17" t="s">
        <v>42</v>
      </c>
      <c r="S7" s="17" t="s">
        <v>36</v>
      </c>
    </row>
    <row r="8" spans="1:19" x14ac:dyDescent="0.55000000000000004">
      <c r="A8" s="1" t="s">
        <v>45</v>
      </c>
      <c r="C8" s="4" t="s">
        <v>46</v>
      </c>
      <c r="D8" s="4"/>
      <c r="E8" s="4" t="s">
        <v>47</v>
      </c>
      <c r="F8" s="4"/>
      <c r="G8" s="4" t="s">
        <v>48</v>
      </c>
      <c r="H8" s="4"/>
      <c r="I8" s="4">
        <v>8</v>
      </c>
      <c r="J8" s="4"/>
      <c r="K8" s="5">
        <v>40204106073</v>
      </c>
      <c r="L8" s="4"/>
      <c r="M8" s="5">
        <v>245116980191</v>
      </c>
      <c r="N8" s="4"/>
      <c r="O8" s="5">
        <v>258461400000</v>
      </c>
      <c r="P8" s="4"/>
      <c r="Q8" s="5">
        <v>26859686264</v>
      </c>
      <c r="R8" s="4"/>
      <c r="S8" s="8">
        <v>1.0055131662448211E-2</v>
      </c>
    </row>
    <row r="9" spans="1:19" x14ac:dyDescent="0.55000000000000004">
      <c r="A9" s="1" t="s">
        <v>49</v>
      </c>
      <c r="C9" s="4" t="s">
        <v>50</v>
      </c>
      <c r="D9" s="4"/>
      <c r="E9" s="4" t="s">
        <v>47</v>
      </c>
      <c r="F9" s="4"/>
      <c r="G9" s="4" t="s">
        <v>51</v>
      </c>
      <c r="H9" s="4"/>
      <c r="I9" s="4">
        <v>10</v>
      </c>
      <c r="J9" s="4"/>
      <c r="K9" s="5">
        <v>6946480000</v>
      </c>
      <c r="L9" s="4"/>
      <c r="M9" s="5">
        <v>43705617</v>
      </c>
      <c r="N9" s="4"/>
      <c r="O9" s="5">
        <v>0</v>
      </c>
      <c r="P9" s="4"/>
      <c r="Q9" s="5">
        <v>6990185617</v>
      </c>
      <c r="R9" s="4"/>
      <c r="S9" s="8">
        <v>2.6168301458566428E-3</v>
      </c>
    </row>
    <row r="10" spans="1:19" ht="24.75" thickBot="1" x14ac:dyDescent="0.6">
      <c r="K10" s="10">
        <f>SUM(K8:K9)</f>
        <v>47150586073</v>
      </c>
      <c r="M10" s="10">
        <f>SUM(M8:M9)</f>
        <v>245160685808</v>
      </c>
      <c r="O10" s="10">
        <f>SUM(O8:O9)</f>
        <v>258461400000</v>
      </c>
      <c r="Q10" s="10">
        <f>SUM(Q8:Q9)</f>
        <v>33849871881</v>
      </c>
      <c r="S10" s="13">
        <f>SUM(S8:S9)</f>
        <v>1.2671961808304854E-2</v>
      </c>
    </row>
    <row r="11" spans="1:19" ht="24.75" thickTop="1" x14ac:dyDescent="0.55000000000000004">
      <c r="S11" s="12"/>
    </row>
    <row r="12" spans="1:19" x14ac:dyDescent="0.55000000000000004">
      <c r="K12" s="3"/>
      <c r="Q12" s="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I8" sqref="I8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8" style="1" bestFit="1" customWidth="1"/>
    <col min="10" max="16384" width="9.140625" style="1"/>
  </cols>
  <sheetData>
    <row r="2" spans="1:9" ht="24.75" x14ac:dyDescent="0.55000000000000004">
      <c r="A2" s="18" t="s">
        <v>0</v>
      </c>
      <c r="B2" s="18"/>
      <c r="C2" s="18"/>
      <c r="D2" s="18"/>
      <c r="E2" s="18"/>
      <c r="F2" s="18"/>
      <c r="G2" s="18"/>
    </row>
    <row r="3" spans="1:9" ht="24.75" x14ac:dyDescent="0.55000000000000004">
      <c r="A3" s="18" t="s">
        <v>52</v>
      </c>
      <c r="B3" s="18"/>
      <c r="C3" s="18"/>
      <c r="D3" s="18"/>
      <c r="E3" s="18"/>
      <c r="F3" s="18"/>
      <c r="G3" s="18"/>
    </row>
    <row r="4" spans="1:9" ht="24.75" x14ac:dyDescent="0.55000000000000004">
      <c r="A4" s="18" t="s">
        <v>2</v>
      </c>
      <c r="B4" s="18"/>
      <c r="C4" s="18"/>
      <c r="D4" s="18"/>
      <c r="E4" s="18"/>
      <c r="F4" s="18"/>
      <c r="G4" s="18"/>
    </row>
    <row r="6" spans="1:9" ht="24.75" x14ac:dyDescent="0.55000000000000004">
      <c r="A6" s="17" t="s">
        <v>56</v>
      </c>
      <c r="C6" s="17" t="s">
        <v>42</v>
      </c>
      <c r="E6" s="17" t="s">
        <v>69</v>
      </c>
      <c r="G6" s="17" t="s">
        <v>13</v>
      </c>
    </row>
    <row r="7" spans="1:9" x14ac:dyDescent="0.55000000000000004">
      <c r="A7" s="1" t="s">
        <v>78</v>
      </c>
      <c r="C7" s="6">
        <f>'سرمایه‌گذاری در سهام'!I13</f>
        <v>-142293476123</v>
      </c>
      <c r="E7" s="8">
        <f>C7/$C$11</f>
        <v>1.0075369281957729</v>
      </c>
      <c r="G7" s="8">
        <v>-5.3268665280050864E-2</v>
      </c>
      <c r="I7" s="3"/>
    </row>
    <row r="8" spans="1:9" x14ac:dyDescent="0.55000000000000004">
      <c r="A8" s="1" t="s">
        <v>79</v>
      </c>
      <c r="C8" s="6">
        <f>'سرمایه‌گذاری در اوراق بهادار'!I10</f>
        <v>766557484</v>
      </c>
      <c r="E8" s="8">
        <f t="shared" ref="E8:E10" si="0">C8/$C$11</f>
        <v>-5.4277609470108502E-3</v>
      </c>
      <c r="G8" s="8">
        <v>2.8696673344192556E-4</v>
      </c>
      <c r="I8" s="3"/>
    </row>
    <row r="9" spans="1:9" x14ac:dyDescent="0.55000000000000004">
      <c r="A9" s="1" t="s">
        <v>80</v>
      </c>
      <c r="C9" s="6">
        <f>'درآمد سپرده بانکی'!E10</f>
        <v>194204028</v>
      </c>
      <c r="E9" s="8">
        <f t="shared" si="0"/>
        <v>-1.375099794773645E-3</v>
      </c>
      <c r="G9" s="8">
        <v>7.2701782579457868E-5</v>
      </c>
      <c r="I9" s="3"/>
    </row>
    <row r="10" spans="1:9" x14ac:dyDescent="0.55000000000000004">
      <c r="A10" s="1" t="s">
        <v>76</v>
      </c>
      <c r="C10" s="6">
        <f>'سایر درآمدها'!C9</f>
        <v>103671644</v>
      </c>
      <c r="E10" s="8">
        <f t="shared" si="0"/>
        <v>-7.3406745398837145E-4</v>
      </c>
      <c r="G10" s="8">
        <v>3.8810283181886207E-5</v>
      </c>
      <c r="I10" s="3"/>
    </row>
    <row r="11" spans="1:9" ht="24.75" thickBot="1" x14ac:dyDescent="0.6">
      <c r="C11" s="15">
        <f>SUM(C7:C10)</f>
        <v>-141229042967</v>
      </c>
      <c r="E11" s="13">
        <f>SUM(E7:E10)</f>
        <v>1</v>
      </c>
      <c r="G11" s="13">
        <f>SUM(G7:G10)</f>
        <v>-5.287018648084759E-2</v>
      </c>
    </row>
    <row r="12" spans="1:9" ht="24.75" thickTop="1" x14ac:dyDescent="0.55000000000000004"/>
    <row r="13" spans="1:9" x14ac:dyDescent="0.55000000000000004">
      <c r="G13" s="1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4"/>
  <sheetViews>
    <sheetView rightToLeft="1" workbookViewId="0">
      <selection activeCell="I1" sqref="I1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425781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13.5703125" style="1" bestFit="1" customWidth="1"/>
    <col min="12" max="12" width="1" style="1" customWidth="1"/>
    <col min="13" max="13" width="14.140625" style="1" bestFit="1" customWidth="1"/>
    <col min="14" max="14" width="1" style="1" customWidth="1"/>
    <col min="15" max="15" width="13.85546875" style="1" bestFit="1" customWidth="1"/>
    <col min="16" max="16" width="1" style="1" customWidth="1"/>
    <col min="17" max="17" width="13.5703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 x14ac:dyDescent="0.55000000000000004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 x14ac:dyDescent="0.55000000000000004">
      <c r="A6" s="17" t="s">
        <v>53</v>
      </c>
      <c r="B6" s="17" t="s">
        <v>53</v>
      </c>
      <c r="C6" s="17" t="s">
        <v>53</v>
      </c>
      <c r="D6" s="17" t="s">
        <v>53</v>
      </c>
      <c r="E6" s="17" t="s">
        <v>53</v>
      </c>
      <c r="F6" s="17" t="s">
        <v>53</v>
      </c>
      <c r="G6" s="17" t="s">
        <v>53</v>
      </c>
      <c r="I6" s="17" t="s">
        <v>54</v>
      </c>
      <c r="J6" s="17" t="s">
        <v>54</v>
      </c>
      <c r="K6" s="17" t="s">
        <v>54</v>
      </c>
      <c r="L6" s="17" t="s">
        <v>54</v>
      </c>
      <c r="M6" s="17" t="s">
        <v>54</v>
      </c>
      <c r="O6" s="17" t="s">
        <v>55</v>
      </c>
      <c r="P6" s="17" t="s">
        <v>55</v>
      </c>
      <c r="Q6" s="17" t="s">
        <v>55</v>
      </c>
      <c r="R6" s="17" t="s">
        <v>55</v>
      </c>
      <c r="S6" s="17" t="s">
        <v>55</v>
      </c>
    </row>
    <row r="7" spans="1:19" ht="24.75" x14ac:dyDescent="0.55000000000000004">
      <c r="A7" s="17" t="s">
        <v>56</v>
      </c>
      <c r="C7" s="17" t="s">
        <v>57</v>
      </c>
      <c r="E7" s="17" t="s">
        <v>26</v>
      </c>
      <c r="G7" s="17" t="s">
        <v>27</v>
      </c>
      <c r="I7" s="17" t="s">
        <v>58</v>
      </c>
      <c r="K7" s="17" t="s">
        <v>59</v>
      </c>
      <c r="M7" s="17" t="s">
        <v>60</v>
      </c>
      <c r="O7" s="17" t="s">
        <v>58</v>
      </c>
      <c r="Q7" s="17" t="s">
        <v>59</v>
      </c>
      <c r="S7" s="17" t="s">
        <v>60</v>
      </c>
    </row>
    <row r="8" spans="1:19" x14ac:dyDescent="0.55000000000000004">
      <c r="A8" s="1" t="s">
        <v>33</v>
      </c>
      <c r="C8" s="6" t="s">
        <v>82</v>
      </c>
      <c r="D8" s="6"/>
      <c r="E8" s="6" t="s">
        <v>35</v>
      </c>
      <c r="F8" s="6"/>
      <c r="G8" s="6">
        <v>16</v>
      </c>
      <c r="H8" s="6"/>
      <c r="I8" s="6">
        <v>244900550</v>
      </c>
      <c r="J8" s="6"/>
      <c r="K8" s="6">
        <v>0</v>
      </c>
      <c r="L8" s="6"/>
      <c r="M8" s="6">
        <v>244900550</v>
      </c>
      <c r="N8" s="6"/>
      <c r="O8" s="6">
        <v>244900550</v>
      </c>
      <c r="P8" s="6"/>
      <c r="Q8" s="6">
        <v>0</v>
      </c>
      <c r="R8" s="6"/>
      <c r="S8" s="6">
        <v>244900550</v>
      </c>
    </row>
    <row r="9" spans="1:19" x14ac:dyDescent="0.55000000000000004">
      <c r="A9" s="1" t="s">
        <v>45</v>
      </c>
      <c r="C9" s="6">
        <v>9</v>
      </c>
      <c r="D9" s="6"/>
      <c r="E9" s="6" t="s">
        <v>82</v>
      </c>
      <c r="F9" s="6"/>
      <c r="G9" s="6">
        <v>8</v>
      </c>
      <c r="H9" s="6"/>
      <c r="I9" s="6">
        <v>150498411</v>
      </c>
      <c r="J9" s="6"/>
      <c r="K9" s="6">
        <v>0</v>
      </c>
      <c r="L9" s="6"/>
      <c r="M9" s="6">
        <v>150498411</v>
      </c>
      <c r="N9" s="6"/>
      <c r="O9" s="6">
        <v>150498411</v>
      </c>
      <c r="P9" s="6"/>
      <c r="Q9" s="6">
        <v>0</v>
      </c>
      <c r="R9" s="6"/>
      <c r="S9" s="6">
        <v>150498411</v>
      </c>
    </row>
    <row r="10" spans="1:19" x14ac:dyDescent="0.55000000000000004">
      <c r="A10" s="1" t="s">
        <v>49</v>
      </c>
      <c r="C10" s="6">
        <v>17</v>
      </c>
      <c r="D10" s="6"/>
      <c r="E10" s="6" t="s">
        <v>82</v>
      </c>
      <c r="F10" s="6"/>
      <c r="G10" s="6">
        <v>10</v>
      </c>
      <c r="H10" s="6"/>
      <c r="I10" s="6">
        <v>43705617</v>
      </c>
      <c r="J10" s="6"/>
      <c r="K10" s="6">
        <v>0</v>
      </c>
      <c r="L10" s="6"/>
      <c r="M10" s="6">
        <v>43705617</v>
      </c>
      <c r="N10" s="6"/>
      <c r="O10" s="6">
        <v>43705617</v>
      </c>
      <c r="P10" s="6"/>
      <c r="Q10" s="6">
        <v>0</v>
      </c>
      <c r="R10" s="6"/>
      <c r="S10" s="6">
        <v>43705617</v>
      </c>
    </row>
    <row r="11" spans="1:19" ht="24.75" thickBot="1" x14ac:dyDescent="0.6">
      <c r="C11" s="6"/>
      <c r="D11" s="6"/>
      <c r="E11" s="6"/>
      <c r="F11" s="6"/>
      <c r="G11" s="6"/>
      <c r="H11" s="6"/>
      <c r="I11" s="7">
        <f>SUM(I8:I10)</f>
        <v>439104578</v>
      </c>
      <c r="J11" s="6"/>
      <c r="K11" s="7">
        <f>SUM(K8:K10)</f>
        <v>0</v>
      </c>
      <c r="L11" s="6"/>
      <c r="M11" s="7">
        <f>SUM(M8:M10)</f>
        <v>439104578</v>
      </c>
      <c r="N11" s="6"/>
      <c r="O11" s="7">
        <f>SUM(O8:O10)</f>
        <v>439104578</v>
      </c>
      <c r="P11" s="6"/>
      <c r="Q11" s="7">
        <f>SUM(Q8:Q10)</f>
        <v>0</v>
      </c>
      <c r="R11" s="6"/>
      <c r="S11" s="7">
        <f>SUM(S8:S10)</f>
        <v>439104578</v>
      </c>
    </row>
    <row r="12" spans="1:19" ht="24.75" thickTop="1" x14ac:dyDescent="0.55000000000000004"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55000000000000004">
      <c r="S13" s="3"/>
    </row>
    <row r="14" spans="1:19" x14ac:dyDescent="0.55000000000000004">
      <c r="S1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2"/>
  <sheetViews>
    <sheetView rightToLeft="1" workbookViewId="0">
      <selection activeCell="G21" sqref="G21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 x14ac:dyDescent="0.55000000000000004">
      <c r="A6" s="16" t="s">
        <v>3</v>
      </c>
      <c r="C6" s="17" t="s">
        <v>54</v>
      </c>
      <c r="D6" s="17" t="s">
        <v>54</v>
      </c>
      <c r="E6" s="17" t="s">
        <v>54</v>
      </c>
      <c r="F6" s="17" t="s">
        <v>54</v>
      </c>
      <c r="G6" s="17" t="s">
        <v>54</v>
      </c>
      <c r="H6" s="17" t="s">
        <v>54</v>
      </c>
      <c r="I6" s="17" t="s">
        <v>54</v>
      </c>
      <c r="K6" s="17" t="s">
        <v>55</v>
      </c>
      <c r="L6" s="17" t="s">
        <v>55</v>
      </c>
      <c r="M6" s="17" t="s">
        <v>55</v>
      </c>
      <c r="N6" s="17" t="s">
        <v>55</v>
      </c>
      <c r="O6" s="17" t="s">
        <v>55</v>
      </c>
      <c r="P6" s="17" t="s">
        <v>55</v>
      </c>
      <c r="Q6" s="17" t="s">
        <v>55</v>
      </c>
    </row>
    <row r="7" spans="1:17" ht="24.75" x14ac:dyDescent="0.55000000000000004">
      <c r="A7" s="17" t="s">
        <v>3</v>
      </c>
      <c r="C7" s="17" t="s">
        <v>7</v>
      </c>
      <c r="E7" s="17" t="s">
        <v>62</v>
      </c>
      <c r="G7" s="17" t="s">
        <v>63</v>
      </c>
      <c r="I7" s="17" t="s">
        <v>64</v>
      </c>
      <c r="K7" s="17" t="s">
        <v>7</v>
      </c>
      <c r="M7" s="17" t="s">
        <v>62</v>
      </c>
      <c r="O7" s="17" t="s">
        <v>63</v>
      </c>
      <c r="Q7" s="17" t="s">
        <v>64</v>
      </c>
    </row>
    <row r="8" spans="1:17" x14ac:dyDescent="0.55000000000000004">
      <c r="A8" s="1" t="s">
        <v>15</v>
      </c>
      <c r="C8" s="6">
        <v>1067700</v>
      </c>
      <c r="D8" s="6"/>
      <c r="E8" s="6">
        <v>1247765855306</v>
      </c>
      <c r="F8" s="6"/>
      <c r="G8" s="6">
        <v>1315229137193</v>
      </c>
      <c r="H8" s="6"/>
      <c r="I8" s="6">
        <f>E8-G8</f>
        <v>-67463281887</v>
      </c>
      <c r="J8" s="6"/>
      <c r="K8" s="6">
        <v>1067700</v>
      </c>
      <c r="L8" s="6"/>
      <c r="M8" s="6">
        <v>1247765855306</v>
      </c>
      <c r="N8" s="6"/>
      <c r="O8" s="6">
        <v>1315229137193</v>
      </c>
      <c r="P8" s="6"/>
      <c r="Q8" s="6">
        <f>M8-O8</f>
        <v>-67463281887</v>
      </c>
    </row>
    <row r="9" spans="1:17" x14ac:dyDescent="0.55000000000000004">
      <c r="A9" s="1" t="s">
        <v>16</v>
      </c>
      <c r="C9" s="6">
        <v>126700</v>
      </c>
      <c r="D9" s="6"/>
      <c r="E9" s="6">
        <v>148053701250</v>
      </c>
      <c r="F9" s="6"/>
      <c r="G9" s="6">
        <v>155931095275</v>
      </c>
      <c r="H9" s="6"/>
      <c r="I9" s="6">
        <f t="shared" ref="I9:I14" si="0">E9-G9</f>
        <v>-7877394025</v>
      </c>
      <c r="J9" s="6"/>
      <c r="K9" s="6">
        <v>126700</v>
      </c>
      <c r="L9" s="6"/>
      <c r="M9" s="6">
        <v>148053701250</v>
      </c>
      <c r="N9" s="6"/>
      <c r="O9" s="6">
        <v>155931095275</v>
      </c>
      <c r="P9" s="6"/>
      <c r="Q9" s="6">
        <f t="shared" ref="Q9:Q14" si="1">M9-O9</f>
        <v>-7877394025</v>
      </c>
    </row>
    <row r="10" spans="1:17" x14ac:dyDescent="0.55000000000000004">
      <c r="A10" s="1" t="s">
        <v>18</v>
      </c>
      <c r="C10" s="6">
        <v>169800</v>
      </c>
      <c r="D10" s="6"/>
      <c r="E10" s="6">
        <v>197824110376</v>
      </c>
      <c r="F10" s="6"/>
      <c r="G10" s="6">
        <v>208527015780</v>
      </c>
      <c r="H10" s="6"/>
      <c r="I10" s="6">
        <f t="shared" si="0"/>
        <v>-10702905404</v>
      </c>
      <c r="J10" s="6"/>
      <c r="K10" s="6">
        <v>169800</v>
      </c>
      <c r="L10" s="6"/>
      <c r="M10" s="6">
        <v>197824110376</v>
      </c>
      <c r="N10" s="6"/>
      <c r="O10" s="6">
        <v>208527015780</v>
      </c>
      <c r="P10" s="6"/>
      <c r="Q10" s="6">
        <f t="shared" si="1"/>
        <v>-10702905404</v>
      </c>
    </row>
    <row r="11" spans="1:17" x14ac:dyDescent="0.55000000000000004">
      <c r="A11" s="1" t="s">
        <v>19</v>
      </c>
      <c r="C11" s="6">
        <v>22400</v>
      </c>
      <c r="D11" s="6"/>
      <c r="E11" s="6">
        <v>26096938000</v>
      </c>
      <c r="F11" s="6"/>
      <c r="G11" s="6">
        <v>27563725994</v>
      </c>
      <c r="H11" s="6"/>
      <c r="I11" s="6">
        <f t="shared" si="0"/>
        <v>-1466787994</v>
      </c>
      <c r="J11" s="6"/>
      <c r="K11" s="6">
        <v>22400</v>
      </c>
      <c r="L11" s="6"/>
      <c r="M11" s="6">
        <v>26096938000</v>
      </c>
      <c r="N11" s="6"/>
      <c r="O11" s="6">
        <v>27563725994</v>
      </c>
      <c r="P11" s="6"/>
      <c r="Q11" s="6">
        <f t="shared" si="1"/>
        <v>-1466787994</v>
      </c>
    </row>
    <row r="12" spans="1:17" x14ac:dyDescent="0.55000000000000004">
      <c r="A12" s="1" t="s">
        <v>17</v>
      </c>
      <c r="C12" s="6">
        <v>841100</v>
      </c>
      <c r="D12" s="6"/>
      <c r="E12" s="6">
        <v>981596818312</v>
      </c>
      <c r="F12" s="6"/>
      <c r="G12" s="6">
        <v>1032371217428</v>
      </c>
      <c r="H12" s="6"/>
      <c r="I12" s="6">
        <f t="shared" si="0"/>
        <v>-50774399116</v>
      </c>
      <c r="J12" s="6"/>
      <c r="K12" s="6">
        <v>841100</v>
      </c>
      <c r="L12" s="6"/>
      <c r="M12" s="6">
        <v>981596818312</v>
      </c>
      <c r="N12" s="6"/>
      <c r="O12" s="6">
        <v>1032371217428</v>
      </c>
      <c r="P12" s="6"/>
      <c r="Q12" s="6">
        <f t="shared" si="1"/>
        <v>-50774399116</v>
      </c>
    </row>
    <row r="13" spans="1:17" x14ac:dyDescent="0.55000000000000004">
      <c r="A13" s="1" t="s">
        <v>33</v>
      </c>
      <c r="C13" s="6">
        <v>18500</v>
      </c>
      <c r="D13" s="6"/>
      <c r="E13" s="6">
        <v>18098968968</v>
      </c>
      <c r="F13" s="6"/>
      <c r="G13" s="6">
        <v>17756799496</v>
      </c>
      <c r="H13" s="6"/>
      <c r="I13" s="6">
        <f t="shared" si="0"/>
        <v>342169472</v>
      </c>
      <c r="J13" s="6"/>
      <c r="K13" s="6">
        <v>18500</v>
      </c>
      <c r="L13" s="6"/>
      <c r="M13" s="6">
        <v>18098968968</v>
      </c>
      <c r="N13" s="6"/>
      <c r="O13" s="6">
        <v>17756799496</v>
      </c>
      <c r="P13" s="6"/>
      <c r="Q13" s="6">
        <f t="shared" si="1"/>
        <v>342169472</v>
      </c>
    </row>
    <row r="14" spans="1:17" x14ac:dyDescent="0.55000000000000004">
      <c r="A14" s="1" t="s">
        <v>29</v>
      </c>
      <c r="C14" s="6">
        <v>15000</v>
      </c>
      <c r="D14" s="6"/>
      <c r="E14" s="6">
        <v>14171965865</v>
      </c>
      <c r="F14" s="6"/>
      <c r="G14" s="6">
        <v>13992478403</v>
      </c>
      <c r="H14" s="6"/>
      <c r="I14" s="6">
        <f t="shared" si="0"/>
        <v>179487462</v>
      </c>
      <c r="J14" s="6"/>
      <c r="K14" s="6">
        <v>15000</v>
      </c>
      <c r="L14" s="6"/>
      <c r="M14" s="6">
        <v>14171965865</v>
      </c>
      <c r="N14" s="6"/>
      <c r="O14" s="6">
        <v>13992478403</v>
      </c>
      <c r="P14" s="6"/>
      <c r="Q14" s="6">
        <f t="shared" si="1"/>
        <v>179487462</v>
      </c>
    </row>
    <row r="15" spans="1:17" ht="24.75" thickBot="1" x14ac:dyDescent="0.6">
      <c r="C15" s="6"/>
      <c r="D15" s="6"/>
      <c r="E15" s="7">
        <f>SUM(E8:E14)</f>
        <v>2633608358077</v>
      </c>
      <c r="F15" s="6"/>
      <c r="G15" s="7">
        <f>SUM(G8:G14)</f>
        <v>2771371469569</v>
      </c>
      <c r="H15" s="6"/>
      <c r="I15" s="7">
        <f>SUM(I8:I14)</f>
        <v>-137763111492</v>
      </c>
      <c r="J15" s="6"/>
      <c r="K15" s="6"/>
      <c r="L15" s="6"/>
      <c r="M15" s="7">
        <f>SUM(M8:M14)</f>
        <v>2633608358077</v>
      </c>
      <c r="N15" s="6"/>
      <c r="O15" s="7">
        <f>SUM(O8:O14)</f>
        <v>2771371469569</v>
      </c>
      <c r="P15" s="6"/>
      <c r="Q15" s="7">
        <f>SUM(Q8:Q14)</f>
        <v>-137763111492</v>
      </c>
    </row>
    <row r="16" spans="1:17" ht="24.75" thickTop="1" x14ac:dyDescent="0.55000000000000004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7:17" x14ac:dyDescent="0.55000000000000004">
      <c r="I17" s="12"/>
      <c r="O17" s="3"/>
      <c r="Q17" s="3"/>
    </row>
    <row r="18" spans="7:17" x14ac:dyDescent="0.55000000000000004">
      <c r="G18" s="14"/>
      <c r="I18" s="3"/>
      <c r="J18" s="3"/>
      <c r="K18" s="3"/>
      <c r="L18" s="3"/>
      <c r="M18" s="3"/>
      <c r="N18" s="3"/>
      <c r="O18" s="3"/>
      <c r="P18" s="3"/>
      <c r="Q18" s="3"/>
    </row>
    <row r="20" spans="7:17" x14ac:dyDescent="0.55000000000000004"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7:17" x14ac:dyDescent="0.55000000000000004">
      <c r="I21" s="5"/>
      <c r="O21" s="3"/>
      <c r="Q21" s="3"/>
    </row>
    <row r="22" spans="7:17" x14ac:dyDescent="0.55000000000000004">
      <c r="I22" s="3"/>
      <c r="J22" s="3"/>
      <c r="K22" s="3"/>
      <c r="L22" s="3"/>
      <c r="M22" s="3"/>
      <c r="N22" s="3"/>
      <c r="O22" s="3"/>
      <c r="P22" s="3"/>
      <c r="Q2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5"/>
  <sheetViews>
    <sheetView rightToLeft="1" workbookViewId="0">
      <selection activeCell="Q14" sqref="Q14"/>
    </sheetView>
  </sheetViews>
  <sheetFormatPr defaultRowHeight="24" x14ac:dyDescent="0.55000000000000004"/>
  <cols>
    <col min="1" max="1" width="30.42578125" style="1" bestFit="1" customWidth="1"/>
    <col min="2" max="2" width="1" style="1" customWidth="1"/>
    <col min="3" max="3" width="7.28515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85546875" style="1" bestFit="1" customWidth="1"/>
    <col min="10" max="10" width="1" style="1" customWidth="1"/>
    <col min="11" max="11" width="8.570312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x14ac:dyDescent="0.55000000000000004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 x14ac:dyDescent="0.55000000000000004">
      <c r="A6" s="16" t="s">
        <v>3</v>
      </c>
      <c r="C6" s="17" t="s">
        <v>54</v>
      </c>
      <c r="D6" s="17" t="s">
        <v>54</v>
      </c>
      <c r="E6" s="17" t="s">
        <v>54</v>
      </c>
      <c r="F6" s="17" t="s">
        <v>54</v>
      </c>
      <c r="G6" s="17" t="s">
        <v>54</v>
      </c>
      <c r="H6" s="17" t="s">
        <v>54</v>
      </c>
      <c r="I6" s="17" t="s">
        <v>54</v>
      </c>
      <c r="K6" s="17" t="s">
        <v>55</v>
      </c>
      <c r="L6" s="17" t="s">
        <v>55</v>
      </c>
      <c r="M6" s="17" t="s">
        <v>55</v>
      </c>
      <c r="N6" s="17" t="s">
        <v>55</v>
      </c>
      <c r="O6" s="17" t="s">
        <v>55</v>
      </c>
      <c r="P6" s="17" t="s">
        <v>55</v>
      </c>
      <c r="Q6" s="17" t="s">
        <v>55</v>
      </c>
    </row>
    <row r="7" spans="1:17" ht="24.75" x14ac:dyDescent="0.55000000000000004">
      <c r="A7" s="17" t="s">
        <v>3</v>
      </c>
      <c r="C7" s="17" t="s">
        <v>7</v>
      </c>
      <c r="E7" s="17" t="s">
        <v>62</v>
      </c>
      <c r="G7" s="17" t="s">
        <v>63</v>
      </c>
      <c r="I7" s="17" t="s">
        <v>65</v>
      </c>
      <c r="K7" s="17" t="s">
        <v>7</v>
      </c>
      <c r="M7" s="17" t="s">
        <v>62</v>
      </c>
      <c r="O7" s="17" t="s">
        <v>63</v>
      </c>
      <c r="Q7" s="17" t="s">
        <v>65</v>
      </c>
    </row>
    <row r="8" spans="1:17" x14ac:dyDescent="0.55000000000000004">
      <c r="A8" s="1" t="s">
        <v>15</v>
      </c>
      <c r="C8" s="3">
        <v>65000</v>
      </c>
      <c r="E8" s="6">
        <v>77099921576</v>
      </c>
      <c r="F8" s="6"/>
      <c r="G8" s="6">
        <v>80076855235</v>
      </c>
      <c r="H8" s="6"/>
      <c r="I8" s="6">
        <f>E8-G8</f>
        <v>-2976933659</v>
      </c>
      <c r="J8" s="6"/>
      <c r="K8" s="6">
        <v>65000</v>
      </c>
      <c r="L8" s="6"/>
      <c r="M8" s="6">
        <v>77099921576</v>
      </c>
      <c r="N8" s="6"/>
      <c r="O8" s="6">
        <v>80076855235</v>
      </c>
      <c r="P8" s="6"/>
      <c r="Q8" s="6">
        <f>M8-O8</f>
        <v>-2976933659</v>
      </c>
    </row>
    <row r="9" spans="1:17" x14ac:dyDescent="0.55000000000000004">
      <c r="A9" s="1" t="s">
        <v>16</v>
      </c>
      <c r="C9" s="3">
        <v>6500</v>
      </c>
      <c r="E9" s="6">
        <v>7730203596</v>
      </c>
      <c r="F9" s="6"/>
      <c r="G9" s="6">
        <v>8000986516</v>
      </c>
      <c r="H9" s="6"/>
      <c r="I9" s="6">
        <f t="shared" ref="I9:I12" si="0">E9-G9</f>
        <v>-270782920</v>
      </c>
      <c r="J9" s="6"/>
      <c r="K9" s="6">
        <v>6500</v>
      </c>
      <c r="L9" s="6"/>
      <c r="M9" s="6">
        <v>7730203596</v>
      </c>
      <c r="N9" s="6"/>
      <c r="O9" s="6">
        <v>8000986516</v>
      </c>
      <c r="P9" s="6"/>
      <c r="Q9" s="6">
        <f t="shared" ref="Q9:Q12" si="1">M9-O9</f>
        <v>-270782920</v>
      </c>
    </row>
    <row r="10" spans="1:17" x14ac:dyDescent="0.55000000000000004">
      <c r="A10" s="1" t="s">
        <v>18</v>
      </c>
      <c r="C10" s="3">
        <v>12900</v>
      </c>
      <c r="E10" s="6">
        <v>15280477250</v>
      </c>
      <c r="F10" s="6"/>
      <c r="G10" s="6">
        <v>15846972091</v>
      </c>
      <c r="H10" s="6"/>
      <c r="I10" s="6">
        <f t="shared" si="0"/>
        <v>-566494841</v>
      </c>
      <c r="J10" s="6"/>
      <c r="K10" s="6">
        <v>12900</v>
      </c>
      <c r="L10" s="6"/>
      <c r="M10" s="6">
        <v>15280477250</v>
      </c>
      <c r="N10" s="6"/>
      <c r="O10" s="6">
        <v>15846972091</v>
      </c>
      <c r="P10" s="6"/>
      <c r="Q10" s="6">
        <f t="shared" si="1"/>
        <v>-566494841</v>
      </c>
    </row>
    <row r="11" spans="1:17" x14ac:dyDescent="0.55000000000000004">
      <c r="A11" s="1" t="s">
        <v>19</v>
      </c>
      <c r="C11" s="3">
        <v>400</v>
      </c>
      <c r="E11" s="6">
        <v>465124173</v>
      </c>
      <c r="F11" s="6"/>
      <c r="G11" s="6">
        <v>492209392</v>
      </c>
      <c r="H11" s="6"/>
      <c r="I11" s="6">
        <f t="shared" si="0"/>
        <v>-27085219</v>
      </c>
      <c r="J11" s="6"/>
      <c r="K11" s="6">
        <v>400</v>
      </c>
      <c r="L11" s="6"/>
      <c r="M11" s="6">
        <v>465124173</v>
      </c>
      <c r="N11" s="6"/>
      <c r="O11" s="6">
        <v>492209392</v>
      </c>
      <c r="P11" s="6"/>
      <c r="Q11" s="6">
        <f t="shared" si="1"/>
        <v>-27085219</v>
      </c>
    </row>
    <row r="12" spans="1:17" x14ac:dyDescent="0.55000000000000004">
      <c r="A12" s="1" t="s">
        <v>17</v>
      </c>
      <c r="C12" s="3">
        <v>3300</v>
      </c>
      <c r="E12" s="6">
        <v>3886604476</v>
      </c>
      <c r="F12" s="6"/>
      <c r="G12" s="6">
        <v>4054015534</v>
      </c>
      <c r="H12" s="6"/>
      <c r="I12" s="6">
        <f t="shared" si="0"/>
        <v>-167411058</v>
      </c>
      <c r="J12" s="6"/>
      <c r="K12" s="6">
        <v>3300</v>
      </c>
      <c r="L12" s="6"/>
      <c r="M12" s="6">
        <v>3886604476</v>
      </c>
      <c r="N12" s="6"/>
      <c r="O12" s="6">
        <v>4054015534</v>
      </c>
      <c r="P12" s="6"/>
      <c r="Q12" s="6">
        <f t="shared" si="1"/>
        <v>-167411058</v>
      </c>
    </row>
    <row r="13" spans="1:17" ht="24.75" thickBot="1" x14ac:dyDescent="0.6">
      <c r="E13" s="7">
        <f>SUM(E8:E12)</f>
        <v>104462331071</v>
      </c>
      <c r="F13" s="6"/>
      <c r="G13" s="7">
        <f>SUM(G8:G12)</f>
        <v>108471038768</v>
      </c>
      <c r="H13" s="6"/>
      <c r="I13" s="7">
        <f>SUM(I8:I12)</f>
        <v>-4008707697</v>
      </c>
      <c r="J13" s="6"/>
      <c r="K13" s="6"/>
      <c r="L13" s="6"/>
      <c r="M13" s="7">
        <f>SUM(M8:M12)</f>
        <v>104462331071</v>
      </c>
      <c r="N13" s="6"/>
      <c r="O13" s="7">
        <f>SUM(O8:O12)</f>
        <v>108471038768</v>
      </c>
      <c r="P13" s="6"/>
      <c r="Q13" s="7">
        <f>SUM(Q8:Q12)</f>
        <v>-4008707697</v>
      </c>
    </row>
    <row r="14" spans="1:17" ht="24.75" thickTop="1" x14ac:dyDescent="0.55000000000000004">
      <c r="O14" s="3"/>
      <c r="Q14" s="3"/>
    </row>
    <row r="15" spans="1:17" x14ac:dyDescent="0.55000000000000004">
      <c r="I15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"/>
  <sheetViews>
    <sheetView rightToLeft="1" workbookViewId="0">
      <selection activeCell="O17" sqref="O17"/>
    </sheetView>
  </sheetViews>
  <sheetFormatPr defaultRowHeight="24" x14ac:dyDescent="0.55000000000000004"/>
  <cols>
    <col min="1" max="1" width="30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 x14ac:dyDescent="0.55000000000000004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 x14ac:dyDescent="0.5500000000000000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 x14ac:dyDescent="0.55000000000000004">
      <c r="A6" s="16" t="s">
        <v>3</v>
      </c>
      <c r="C6" s="17" t="s">
        <v>54</v>
      </c>
      <c r="D6" s="17" t="s">
        <v>54</v>
      </c>
      <c r="E6" s="17" t="s">
        <v>54</v>
      </c>
      <c r="F6" s="17" t="s">
        <v>54</v>
      </c>
      <c r="G6" s="17" t="s">
        <v>54</v>
      </c>
      <c r="H6" s="17" t="s">
        <v>54</v>
      </c>
      <c r="I6" s="17" t="s">
        <v>54</v>
      </c>
      <c r="J6" s="17" t="s">
        <v>54</v>
      </c>
      <c r="K6" s="17" t="s">
        <v>54</v>
      </c>
      <c r="M6" s="17" t="s">
        <v>55</v>
      </c>
      <c r="N6" s="17" t="s">
        <v>55</v>
      </c>
      <c r="O6" s="17" t="s">
        <v>55</v>
      </c>
      <c r="P6" s="17" t="s">
        <v>55</v>
      </c>
      <c r="Q6" s="17" t="s">
        <v>55</v>
      </c>
      <c r="R6" s="17" t="s">
        <v>55</v>
      </c>
      <c r="S6" s="17" t="s">
        <v>55</v>
      </c>
      <c r="T6" s="17" t="s">
        <v>55</v>
      </c>
      <c r="U6" s="17" t="s">
        <v>55</v>
      </c>
    </row>
    <row r="7" spans="1:21" ht="24.75" x14ac:dyDescent="0.55000000000000004">
      <c r="A7" s="17" t="s">
        <v>3</v>
      </c>
      <c r="C7" s="17" t="s">
        <v>66</v>
      </c>
      <c r="E7" s="17" t="s">
        <v>67</v>
      </c>
      <c r="G7" s="17" t="s">
        <v>68</v>
      </c>
      <c r="I7" s="17" t="s">
        <v>42</v>
      </c>
      <c r="K7" s="17" t="s">
        <v>69</v>
      </c>
      <c r="M7" s="17" t="s">
        <v>66</v>
      </c>
      <c r="O7" s="17" t="s">
        <v>67</v>
      </c>
      <c r="Q7" s="17" t="s">
        <v>68</v>
      </c>
      <c r="S7" s="17" t="s">
        <v>42</v>
      </c>
      <c r="U7" s="17" t="s">
        <v>69</v>
      </c>
    </row>
    <row r="8" spans="1:21" x14ac:dyDescent="0.55000000000000004">
      <c r="A8" s="1" t="s">
        <v>15</v>
      </c>
      <c r="C8" s="6">
        <v>0</v>
      </c>
      <c r="D8" s="6"/>
      <c r="E8" s="6">
        <v>-67463281886</v>
      </c>
      <c r="F8" s="6"/>
      <c r="G8" s="6">
        <v>-2976933659</v>
      </c>
      <c r="H8" s="6"/>
      <c r="I8" s="6">
        <f>C8+E8+G8</f>
        <v>-70440215545</v>
      </c>
      <c r="J8" s="6"/>
      <c r="K8" s="8">
        <f>I8/$I$13</f>
        <v>0.49503475116533613</v>
      </c>
      <c r="L8" s="6"/>
      <c r="M8" s="6">
        <v>0</v>
      </c>
      <c r="N8" s="6"/>
      <c r="O8" s="6">
        <v>-67463281886</v>
      </c>
      <c r="P8" s="6"/>
      <c r="Q8" s="6">
        <v>-2976933659</v>
      </c>
      <c r="R8" s="6"/>
      <c r="S8" s="6">
        <f>M8+O8+Q8</f>
        <v>-70440215545</v>
      </c>
      <c r="T8" s="6"/>
      <c r="U8" s="8">
        <f>S8/$S$13</f>
        <v>0.49503475116533613</v>
      </c>
    </row>
    <row r="9" spans="1:21" x14ac:dyDescent="0.55000000000000004">
      <c r="A9" s="1" t="s">
        <v>16</v>
      </c>
      <c r="C9" s="6">
        <v>0</v>
      </c>
      <c r="D9" s="6"/>
      <c r="E9" s="6">
        <v>-7877394025</v>
      </c>
      <c r="F9" s="6"/>
      <c r="G9" s="6">
        <v>-270782920</v>
      </c>
      <c r="H9" s="6"/>
      <c r="I9" s="6">
        <f t="shared" ref="I9:I12" si="0">C9+E9+G9</f>
        <v>-8148176945</v>
      </c>
      <c r="J9" s="6"/>
      <c r="K9" s="8">
        <f t="shared" ref="K9:K12" si="1">I9/$I$13</f>
        <v>5.7263180062848619E-2</v>
      </c>
      <c r="L9" s="6"/>
      <c r="M9" s="6">
        <v>0</v>
      </c>
      <c r="N9" s="6"/>
      <c r="O9" s="6">
        <v>-7877394025</v>
      </c>
      <c r="P9" s="6"/>
      <c r="Q9" s="6">
        <v>-270782920</v>
      </c>
      <c r="R9" s="6"/>
      <c r="S9" s="6">
        <f t="shared" ref="S9:S12" si="2">M9+O9+Q9</f>
        <v>-8148176945</v>
      </c>
      <c r="T9" s="6"/>
      <c r="U9" s="8">
        <f t="shared" ref="U9:U12" si="3">S9/$S$13</f>
        <v>5.7263180062848619E-2</v>
      </c>
    </row>
    <row r="10" spans="1:21" x14ac:dyDescent="0.55000000000000004">
      <c r="A10" s="1" t="s">
        <v>18</v>
      </c>
      <c r="C10" s="6">
        <v>0</v>
      </c>
      <c r="D10" s="6"/>
      <c r="E10" s="6">
        <v>-10702905405</v>
      </c>
      <c r="F10" s="6"/>
      <c r="G10" s="6">
        <v>-566494841</v>
      </c>
      <c r="H10" s="6"/>
      <c r="I10" s="6">
        <f t="shared" si="0"/>
        <v>-11269400246</v>
      </c>
      <c r="J10" s="6"/>
      <c r="K10" s="8">
        <f t="shared" si="1"/>
        <v>7.9198291819497127E-2</v>
      </c>
      <c r="L10" s="6"/>
      <c r="M10" s="6">
        <v>0</v>
      </c>
      <c r="N10" s="6"/>
      <c r="O10" s="6">
        <v>-10702905405</v>
      </c>
      <c r="P10" s="6"/>
      <c r="Q10" s="6">
        <v>-566494841</v>
      </c>
      <c r="R10" s="6"/>
      <c r="S10" s="6">
        <f t="shared" si="2"/>
        <v>-11269400246</v>
      </c>
      <c r="T10" s="6"/>
      <c r="U10" s="8">
        <f t="shared" si="3"/>
        <v>7.9198291819497127E-2</v>
      </c>
    </row>
    <row r="11" spans="1:21" x14ac:dyDescent="0.55000000000000004">
      <c r="A11" s="1" t="s">
        <v>19</v>
      </c>
      <c r="C11" s="6">
        <v>0</v>
      </c>
      <c r="D11" s="6"/>
      <c r="E11" s="6">
        <v>-1466787994</v>
      </c>
      <c r="F11" s="6"/>
      <c r="G11" s="6">
        <v>-27085219</v>
      </c>
      <c r="H11" s="6"/>
      <c r="I11" s="6">
        <f t="shared" si="0"/>
        <v>-1493873213</v>
      </c>
      <c r="J11" s="6"/>
      <c r="K11" s="8">
        <f t="shared" si="1"/>
        <v>1.0498536220372324E-2</v>
      </c>
      <c r="L11" s="6"/>
      <c r="M11" s="6">
        <v>0</v>
      </c>
      <c r="N11" s="6"/>
      <c r="O11" s="6">
        <v>-1466787994</v>
      </c>
      <c r="P11" s="6"/>
      <c r="Q11" s="6">
        <v>-27085219</v>
      </c>
      <c r="R11" s="6"/>
      <c r="S11" s="6">
        <f t="shared" si="2"/>
        <v>-1493873213</v>
      </c>
      <c r="T11" s="6"/>
      <c r="U11" s="8">
        <f t="shared" si="3"/>
        <v>1.0498536220372324E-2</v>
      </c>
    </row>
    <row r="12" spans="1:21" x14ac:dyDescent="0.55000000000000004">
      <c r="A12" s="1" t="s">
        <v>17</v>
      </c>
      <c r="C12" s="6">
        <v>0</v>
      </c>
      <c r="D12" s="6"/>
      <c r="E12" s="6">
        <v>-50774399116</v>
      </c>
      <c r="F12" s="6"/>
      <c r="G12" s="6">
        <v>-167411058</v>
      </c>
      <c r="H12" s="6"/>
      <c r="I12" s="6">
        <f t="shared" si="0"/>
        <v>-50941810174</v>
      </c>
      <c r="J12" s="6"/>
      <c r="K12" s="8">
        <f t="shared" si="1"/>
        <v>0.35800524073194584</v>
      </c>
      <c r="L12" s="6"/>
      <c r="M12" s="6">
        <v>0</v>
      </c>
      <c r="N12" s="6"/>
      <c r="O12" s="6">
        <v>-50774399116</v>
      </c>
      <c r="P12" s="6"/>
      <c r="Q12" s="6">
        <v>-167411058</v>
      </c>
      <c r="R12" s="6"/>
      <c r="S12" s="6">
        <f t="shared" si="2"/>
        <v>-50941810174</v>
      </c>
      <c r="T12" s="6"/>
      <c r="U12" s="8">
        <f t="shared" si="3"/>
        <v>0.35800524073194584</v>
      </c>
    </row>
    <row r="13" spans="1:21" ht="24.75" thickBot="1" x14ac:dyDescent="0.6">
      <c r="C13" s="7">
        <f>SUM(C8:C12)</f>
        <v>0</v>
      </c>
      <c r="D13" s="6"/>
      <c r="E13" s="7">
        <f>SUM(E8:E12)</f>
        <v>-138284768426</v>
      </c>
      <c r="F13" s="6"/>
      <c r="G13" s="7">
        <f>SUM(G8:G12)</f>
        <v>-4008707697</v>
      </c>
      <c r="H13" s="6"/>
      <c r="I13" s="7">
        <f>SUM(I8:I12)</f>
        <v>-142293476123</v>
      </c>
      <c r="J13" s="6"/>
      <c r="K13" s="9">
        <f>SUM(K8:K12)</f>
        <v>1</v>
      </c>
      <c r="L13" s="6"/>
      <c r="M13" s="7">
        <f>SUM(M8:M12)</f>
        <v>0</v>
      </c>
      <c r="N13" s="6"/>
      <c r="O13" s="7">
        <f>SUM(O8:O12)</f>
        <v>-138284768426</v>
      </c>
      <c r="P13" s="6"/>
      <c r="Q13" s="7">
        <f>SUM(Q8:Q12)</f>
        <v>-4008707697</v>
      </c>
      <c r="R13" s="6"/>
      <c r="S13" s="7">
        <f>SUM(S8:S12)</f>
        <v>-142293476123</v>
      </c>
      <c r="T13" s="6"/>
      <c r="U13" s="9">
        <f>SUM(U8:U12)</f>
        <v>1</v>
      </c>
    </row>
    <row r="14" spans="1:21" ht="24.75" thickTop="1" x14ac:dyDescent="0.55000000000000004">
      <c r="E14" s="14"/>
      <c r="G14" s="1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2021-09-29T09:35:23Z</dcterms:created>
  <dcterms:modified xsi:type="dcterms:W3CDTF">2021-10-02T13:50:13Z</dcterms:modified>
</cp:coreProperties>
</file>