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اسفند98\تارنما\"/>
    </mc:Choice>
  </mc:AlternateContent>
  <bookViews>
    <workbookView xWindow="0" yWindow="0" windowWidth="28800" windowHeight="12435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ناشی از تغییر قیمت اوراق " sheetId="9" r:id="rId7"/>
    <sheet name="درآمد ناشی از فروش " sheetId="10" r:id="rId8"/>
    <sheet name="سرمایه‌گذاری در سهام " sheetId="11" r:id="rId9"/>
    <sheet name="سرمایه‌گذاری در اوراق بهادار " sheetId="12" r:id="rId10"/>
    <sheet name="درآمد سپرده بانکی " sheetId="13" r:id="rId11"/>
  </sheets>
  <calcPr calcId="152511"/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Q15" i="12"/>
  <c r="Q14" i="12"/>
  <c r="Q13" i="12"/>
  <c r="O15" i="12"/>
  <c r="M15" i="12"/>
  <c r="K15" i="12"/>
  <c r="I15" i="12"/>
  <c r="E15" i="12"/>
  <c r="G15" i="12"/>
  <c r="C15" i="12"/>
  <c r="U12" i="11"/>
  <c r="U9" i="11"/>
  <c r="U10" i="11"/>
  <c r="U11" i="11"/>
  <c r="U8" i="11"/>
  <c r="K12" i="11"/>
  <c r="K9" i="11"/>
  <c r="K10" i="11"/>
  <c r="K11" i="11"/>
  <c r="K8" i="11"/>
  <c r="S12" i="11"/>
  <c r="Q12" i="11"/>
  <c r="O12" i="11"/>
  <c r="M12" i="11"/>
  <c r="I12" i="11"/>
  <c r="G12" i="11"/>
  <c r="E12" i="11"/>
  <c r="C12" i="11"/>
  <c r="Q16" i="10"/>
  <c r="Q14" i="10"/>
  <c r="O16" i="10"/>
  <c r="M16" i="10"/>
  <c r="Q13" i="10"/>
  <c r="O14" i="9"/>
  <c r="M14" i="9"/>
  <c r="Q14" i="9"/>
  <c r="I14" i="9"/>
  <c r="G14" i="9"/>
  <c r="E14" i="9"/>
  <c r="S10" i="7" l="1"/>
  <c r="Q10" i="7"/>
  <c r="O10" i="7"/>
  <c r="M10" i="7"/>
  <c r="K10" i="7"/>
  <c r="I10" i="7"/>
  <c r="S10" i="6" l="1"/>
  <c r="Q10" i="6"/>
  <c r="O10" i="6"/>
  <c r="M10" i="6"/>
  <c r="K10" i="6"/>
  <c r="AK11" i="3"/>
  <c r="S11" i="3"/>
  <c r="Q11" i="3"/>
  <c r="W11" i="3"/>
  <c r="AA11" i="3"/>
  <c r="AI11" i="3"/>
  <c r="AG11" i="3"/>
  <c r="Y13" i="1"/>
  <c r="W13" i="1"/>
  <c r="U13" i="1"/>
  <c r="O13" i="1"/>
  <c r="K13" i="1"/>
  <c r="G13" i="12"/>
  <c r="G13" i="1"/>
  <c r="E13" i="1"/>
</calcChain>
</file>

<file path=xl/sharedStrings.xml><?xml version="1.0" encoding="utf-8"?>
<sst xmlns="http://schemas.openxmlformats.org/spreadsheetml/2006/main" count="381" uniqueCount="85">
  <si>
    <t>صندوق سرمایه‌گذاری در اوراق بهادار مبتنی بر سکه طلای مفید</t>
  </si>
  <si>
    <t>صورت وضعیت پورتفوی</t>
  </si>
  <si>
    <t>برای ماه منتهی به 1398/12/29</t>
  </si>
  <si>
    <t>نام شرکت</t>
  </si>
  <si>
    <t>1398/11/30</t>
  </si>
  <si>
    <t>تغییرات طی دوره</t>
  </si>
  <si>
    <t>1398/12/29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</si>
  <si>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</si>
  <si>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</si>
  <si>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</si>
  <si>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</si>
  <si>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</si>
  <si>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</si>
  <si>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</si>
  <si>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</si>
  <si>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سامان</t>
  </si>
  <si>
    <t>سکه تمام بهارتحویل1روزه صادرات</t>
  </si>
  <si>
    <t>سکه تمام بهارتحویلی 1روزه رفاه</t>
  </si>
  <si>
    <t>سکه تمام بهارتحویلی 1روزه ملت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</si>
  <si>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</si>
  <si>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</si>
  <si>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</si>
  <si>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</si>
  <si>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</si>
  <si>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</si>
  <si>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</si>
  <si>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</si>
  <si>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</si>
  <si>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اسنادخزانه-م3بودجه97-990721</t>
  </si>
  <si>
    <t>بله</t>
  </si>
  <si>
    <t>1397/07/25</t>
  </si>
  <si>
    <t>1399/07/21</t>
  </si>
  <si>
    <t>صكوك اجاره مخابرات-3 ماهه 16%</t>
  </si>
  <si>
    <t>1397/02/30</t>
  </si>
  <si>
    <t>1401/02/30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</si>
  <si>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</si>
  <si>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</si>
  <si>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</si>
  <si>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</si>
  <si>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</si>
  <si>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</si>
  <si>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</si>
  <si>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</si>
  <si>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</si>
  <si>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</si>
  <si>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</si>
  <si>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</si>
  <si>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</si>
  <si>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</si>
  <si>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</si>
  <si>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</si>
  <si>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</si>
  <si>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</si>
  <si>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</si>
  <si>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</si>
  <si>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</si>
  <si>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</si>
  <si>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</si>
  <si>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</si>
  <si>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</si>
  <si>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</si>
  <si>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</si>
  <si>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</si>
  <si>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</si>
  <si>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</si>
  <si>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</si>
  <si>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اسنادخزانه-م12بودجه96-981114</t>
  </si>
  <si>
    <t>اسنادخزانه-م6بودجه97-990423</t>
  </si>
  <si>
    <t>اسنادخزانه-م7بودجه97-980627</t>
  </si>
  <si>
    <t>اسنادخزانه-م8بودجه97-980723</t>
  </si>
  <si>
    <t>اسنادخزانه-م19بودجه97-980827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</si>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</sst>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428625</xdr:colOff>
      <xdr:row>46</xdr:row>
      <xdr:rowOff>58381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980375" y="0"/>
          <a:ext cx="7667625" cy="8821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workbookViewId="0">
      <selection activeCell="K20" sqref="K20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6384" width="9.140625" style="1"/>
  </cols>
  <sheetData>
    <row r="2" spans="1:17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2.5" x14ac:dyDescent="0.5">
      <c r="A3" s="22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2.5" x14ac:dyDescent="0.5">
      <c r="A6" s="19" t="s">
        <v>55</v>
      </c>
      <c r="C6" s="20" t="s">
        <v>53</v>
      </c>
      <c r="D6" s="20" t="s">
        <v>53</v>
      </c>
      <c r="E6" s="20" t="s">
        <v>53</v>
      </c>
      <c r="F6" s="20" t="s">
        <v>53</v>
      </c>
      <c r="G6" s="20" t="s">
        <v>53</v>
      </c>
      <c r="H6" s="22" t="s">
        <v>53</v>
      </c>
      <c r="I6" s="20" t="s">
        <v>53</v>
      </c>
      <c r="J6" s="9"/>
      <c r="K6" s="20" t="s">
        <v>54</v>
      </c>
      <c r="L6" s="20" t="s">
        <v>54</v>
      </c>
      <c r="M6" s="20" t="s">
        <v>54</v>
      </c>
      <c r="N6" s="20" t="s">
        <v>54</v>
      </c>
      <c r="O6" s="20" t="s">
        <v>54</v>
      </c>
      <c r="P6" s="22" t="s">
        <v>54</v>
      </c>
      <c r="Q6" s="20" t="s">
        <v>54</v>
      </c>
    </row>
    <row r="7" spans="1:17" ht="22.5" x14ac:dyDescent="0.5">
      <c r="A7" s="20" t="s">
        <v>55</v>
      </c>
      <c r="C7" s="23" t="s">
        <v>75</v>
      </c>
      <c r="E7" s="23" t="s">
        <v>72</v>
      </c>
      <c r="G7" s="23" t="s">
        <v>73</v>
      </c>
      <c r="I7" s="23" t="s">
        <v>76</v>
      </c>
      <c r="J7" s="9"/>
      <c r="K7" s="23" t="s">
        <v>75</v>
      </c>
      <c r="M7" s="23" t="s">
        <v>72</v>
      </c>
      <c r="N7" s="4"/>
      <c r="O7" s="23" t="s">
        <v>73</v>
      </c>
      <c r="Q7" s="23" t="s">
        <v>76</v>
      </c>
    </row>
    <row r="8" spans="1:17" x14ac:dyDescent="0.5">
      <c r="A8" s="9" t="s">
        <v>66</v>
      </c>
      <c r="C8" s="11">
        <v>0</v>
      </c>
      <c r="E8" s="11">
        <v>0</v>
      </c>
      <c r="G8" s="11">
        <v>0</v>
      </c>
      <c r="I8" s="3">
        <v>0</v>
      </c>
      <c r="K8" s="3">
        <v>0</v>
      </c>
      <c r="M8" s="3">
        <v>0</v>
      </c>
      <c r="N8" s="9"/>
      <c r="O8" s="3">
        <v>245543881</v>
      </c>
      <c r="Q8" s="11">
        <v>245543881</v>
      </c>
    </row>
    <row r="9" spans="1:17" x14ac:dyDescent="0.5">
      <c r="A9" s="9" t="s">
        <v>67</v>
      </c>
      <c r="B9" s="9"/>
      <c r="C9" s="11">
        <v>0</v>
      </c>
      <c r="D9" s="9"/>
      <c r="E9" s="11">
        <v>0</v>
      </c>
      <c r="F9" s="9"/>
      <c r="G9" s="11">
        <v>0</v>
      </c>
      <c r="H9" s="9"/>
      <c r="I9" s="11">
        <v>0</v>
      </c>
      <c r="J9" s="9"/>
      <c r="K9" s="11">
        <v>0</v>
      </c>
      <c r="L9" s="9"/>
      <c r="M9" s="11">
        <v>0</v>
      </c>
      <c r="N9" s="9"/>
      <c r="O9" s="11">
        <v>7703671</v>
      </c>
      <c r="P9" s="9"/>
      <c r="Q9" s="11">
        <v>7703671</v>
      </c>
    </row>
    <row r="10" spans="1:17" x14ac:dyDescent="0.5">
      <c r="A10" s="1" t="s">
        <v>68</v>
      </c>
      <c r="C10" s="2">
        <v>0</v>
      </c>
      <c r="E10" s="2">
        <v>0</v>
      </c>
      <c r="G10" s="2">
        <v>0</v>
      </c>
      <c r="I10" s="2">
        <v>0</v>
      </c>
      <c r="K10" s="2">
        <v>0</v>
      </c>
      <c r="M10" s="2">
        <v>0</v>
      </c>
      <c r="O10" s="2">
        <v>473478707</v>
      </c>
      <c r="Q10" s="2">
        <v>473478707</v>
      </c>
    </row>
    <row r="11" spans="1:17" x14ac:dyDescent="0.5">
      <c r="A11" s="1" t="s">
        <v>69</v>
      </c>
      <c r="C11" s="2">
        <v>0</v>
      </c>
      <c r="E11" s="2">
        <v>0</v>
      </c>
      <c r="G11" s="2">
        <v>0</v>
      </c>
      <c r="I11" s="2">
        <v>0</v>
      </c>
      <c r="K11" s="2">
        <v>0</v>
      </c>
      <c r="M11" s="2">
        <v>0</v>
      </c>
      <c r="O11" s="2">
        <v>23622645</v>
      </c>
      <c r="Q11" s="2">
        <v>23622645</v>
      </c>
    </row>
    <row r="12" spans="1:17" x14ac:dyDescent="0.5">
      <c r="A12" s="1" t="s">
        <v>70</v>
      </c>
      <c r="C12" s="2">
        <v>0</v>
      </c>
      <c r="E12" s="2">
        <v>0</v>
      </c>
      <c r="G12" s="2">
        <v>0</v>
      </c>
      <c r="I12" s="2">
        <v>0</v>
      </c>
      <c r="K12" s="2">
        <v>0</v>
      </c>
      <c r="M12" s="2">
        <v>0</v>
      </c>
      <c r="O12" s="2">
        <v>78492407</v>
      </c>
      <c r="Q12" s="2">
        <v>78492407</v>
      </c>
    </row>
    <row r="13" spans="1:17" x14ac:dyDescent="0.5">
      <c r="A13" s="1" t="s">
        <v>32</v>
      </c>
      <c r="C13" s="2">
        <v>228730503</v>
      </c>
      <c r="E13" s="11">
        <v>491891120</v>
      </c>
      <c r="F13" s="9"/>
      <c r="G13" s="11">
        <f>SUM(G9:G12)</f>
        <v>0</v>
      </c>
      <c r="I13" s="2">
        <v>720621623</v>
      </c>
      <c r="K13" s="11">
        <v>1696890502</v>
      </c>
      <c r="M13" s="2">
        <v>71358227</v>
      </c>
      <c r="O13" s="11">
        <v>0</v>
      </c>
      <c r="Q13" s="2">
        <f>K13+M13</f>
        <v>1768248729</v>
      </c>
    </row>
    <row r="14" spans="1:17" x14ac:dyDescent="0.5">
      <c r="A14" s="1" t="s">
        <v>28</v>
      </c>
      <c r="C14" s="2">
        <v>0</v>
      </c>
      <c r="E14" s="2">
        <v>420733547</v>
      </c>
      <c r="G14" s="2">
        <v>0</v>
      </c>
      <c r="I14" s="2">
        <v>420733547</v>
      </c>
      <c r="K14" s="2">
        <v>0</v>
      </c>
      <c r="M14" s="2">
        <v>2580713922</v>
      </c>
      <c r="O14" s="2">
        <v>0</v>
      </c>
      <c r="Q14" s="2">
        <f>K14+M14+O14</f>
        <v>2580713922</v>
      </c>
    </row>
    <row r="15" spans="1:17" ht="22.5" thickBot="1" x14ac:dyDescent="0.55000000000000004">
      <c r="C15" s="6">
        <f>SUM(C8:C14)</f>
        <v>228730503</v>
      </c>
      <c r="E15" s="6">
        <f>SUM(E8:E14)</f>
        <v>912624667</v>
      </c>
      <c r="G15" s="6">
        <f>SUM(G14)</f>
        <v>0</v>
      </c>
      <c r="I15" s="6">
        <f>SUM(I8:I14)</f>
        <v>1141355170</v>
      </c>
      <c r="K15" s="6">
        <f>SUM(K8:K14)</f>
        <v>1696890502</v>
      </c>
      <c r="M15" s="6">
        <f>SUM(M8:M14)</f>
        <v>2652072149</v>
      </c>
      <c r="O15" s="6">
        <f>SUM(O8:O14)</f>
        <v>828841311</v>
      </c>
      <c r="Q15" s="6">
        <f>SUM(Q8:Q14)</f>
        <v>5177803962</v>
      </c>
    </row>
    <row r="16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G1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rightToLeft="1" workbookViewId="0">
      <selection activeCell="I12" sqref="I12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6384" width="9.140625" style="1"/>
  </cols>
  <sheetData>
    <row r="2" spans="1:11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2.5" x14ac:dyDescent="0.5">
      <c r="A3" s="22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2.5" x14ac:dyDescent="0.5">
      <c r="A6" s="20" t="s">
        <v>77</v>
      </c>
      <c r="B6" s="20" t="s">
        <v>77</v>
      </c>
      <c r="C6" s="20"/>
      <c r="D6" s="9"/>
      <c r="E6" s="20" t="s">
        <v>53</v>
      </c>
      <c r="F6" s="20" t="s">
        <v>53</v>
      </c>
      <c r="G6" s="20" t="s">
        <v>53</v>
      </c>
      <c r="I6" s="20" t="s">
        <v>54</v>
      </c>
      <c r="J6" s="20" t="s">
        <v>54</v>
      </c>
      <c r="K6" s="20" t="s">
        <v>54</v>
      </c>
    </row>
    <row r="7" spans="1:11" ht="22.5" x14ac:dyDescent="0.5">
      <c r="A7" s="23" t="s">
        <v>78</v>
      </c>
      <c r="C7" s="23" t="s">
        <v>38</v>
      </c>
      <c r="D7" s="9"/>
      <c r="E7" s="23" t="s">
        <v>79</v>
      </c>
      <c r="G7" s="23" t="s">
        <v>80</v>
      </c>
      <c r="I7" s="23" t="s">
        <v>79</v>
      </c>
      <c r="J7" s="4"/>
      <c r="K7" s="23" t="s">
        <v>80</v>
      </c>
    </row>
    <row r="8" spans="1:11" x14ac:dyDescent="0.5">
      <c r="A8" s="9" t="s">
        <v>44</v>
      </c>
      <c r="C8" s="9" t="s">
        <v>45</v>
      </c>
      <c r="E8" s="11">
        <v>79322161</v>
      </c>
      <c r="G8" s="9">
        <v>100</v>
      </c>
      <c r="I8" s="3">
        <v>151301074</v>
      </c>
      <c r="J8" s="9"/>
      <c r="K8" s="4">
        <v>100</v>
      </c>
    </row>
    <row r="9" spans="1:11" x14ac:dyDescent="0.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6"/>
  <sheetViews>
    <sheetView rightToLeft="1" workbookViewId="0">
      <selection activeCell="W18" sqref="W18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6.855468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6.85546875" style="1" bestFit="1" customWidth="1"/>
    <col min="14" max="14" width="1" style="1" customWidth="1"/>
    <col min="15" max="15" width="14.710937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2.5" x14ac:dyDescent="0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2.5" x14ac:dyDescent="0.5">
      <c r="A6" s="19" t="s">
        <v>3</v>
      </c>
      <c r="C6" s="20" t="s">
        <v>84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2.5" x14ac:dyDescent="0.5">
      <c r="A7" s="19" t="s">
        <v>3</v>
      </c>
      <c r="C7" s="21" t="s">
        <v>7</v>
      </c>
      <c r="E7" s="21" t="s">
        <v>8</v>
      </c>
      <c r="G7" s="21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2.5" x14ac:dyDescent="0.5">
      <c r="A8" s="20" t="s">
        <v>3</v>
      </c>
      <c r="C8" s="20" t="s">
        <v>7</v>
      </c>
      <c r="E8" s="20" t="s">
        <v>8</v>
      </c>
      <c r="G8" s="20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 x14ac:dyDescent="0.5">
      <c r="A9" s="1" t="s">
        <v>15</v>
      </c>
      <c r="C9" s="2">
        <v>27140</v>
      </c>
      <c r="E9" s="2">
        <v>123240681723</v>
      </c>
      <c r="G9" s="2">
        <v>144825102329.64999</v>
      </c>
      <c r="I9" s="2">
        <v>0</v>
      </c>
      <c r="K9" s="2">
        <v>0</v>
      </c>
      <c r="M9" s="2">
        <v>0</v>
      </c>
      <c r="O9" s="2">
        <v>0</v>
      </c>
      <c r="Q9" s="2">
        <v>27140</v>
      </c>
      <c r="S9" s="2">
        <v>6300600</v>
      </c>
      <c r="U9" s="2">
        <v>123240681723</v>
      </c>
      <c r="W9" s="2">
        <v>170784536145</v>
      </c>
      <c r="Y9" s="7">
        <v>0.10359057474717251</v>
      </c>
    </row>
    <row r="10" spans="1:25" x14ac:dyDescent="0.5">
      <c r="A10" s="1" t="s">
        <v>16</v>
      </c>
      <c r="C10" s="2">
        <v>84190</v>
      </c>
      <c r="E10" s="2">
        <v>368290899013</v>
      </c>
      <c r="G10" s="2">
        <v>446490088875</v>
      </c>
      <c r="I10" s="2">
        <v>200</v>
      </c>
      <c r="K10" s="2">
        <v>1206506244</v>
      </c>
      <c r="M10" s="2">
        <v>0</v>
      </c>
      <c r="O10" s="2">
        <v>0</v>
      </c>
      <c r="Q10" s="2">
        <v>84390</v>
      </c>
      <c r="S10" s="2">
        <v>6307100</v>
      </c>
      <c r="U10" s="2">
        <v>369497405257</v>
      </c>
      <c r="W10" s="2">
        <v>531590848788.75</v>
      </c>
      <c r="Y10" s="7">
        <v>0.32244020916279009</v>
      </c>
    </row>
    <row r="11" spans="1:25" x14ac:dyDescent="0.5">
      <c r="A11" s="1" t="s">
        <v>17</v>
      </c>
      <c r="C11" s="2">
        <v>138670</v>
      </c>
      <c r="E11" s="2">
        <v>659321525029</v>
      </c>
      <c r="G11" s="2">
        <v>736802521492.32495</v>
      </c>
      <c r="I11" s="2">
        <v>500</v>
      </c>
      <c r="K11" s="2">
        <v>3133802761</v>
      </c>
      <c r="M11" s="2">
        <v>0</v>
      </c>
      <c r="O11" s="2">
        <v>0</v>
      </c>
      <c r="Q11" s="2">
        <v>139170</v>
      </c>
      <c r="S11" s="2">
        <v>6364992</v>
      </c>
      <c r="U11" s="2">
        <v>662455327790</v>
      </c>
      <c r="W11" s="2">
        <v>884708666718.19995</v>
      </c>
      <c r="Y11" s="7">
        <v>0.5366263324410836</v>
      </c>
    </row>
    <row r="12" spans="1:25" x14ac:dyDescent="0.5">
      <c r="A12" s="1" t="s">
        <v>18</v>
      </c>
      <c r="C12" s="2">
        <v>20</v>
      </c>
      <c r="E12" s="2">
        <v>79633832</v>
      </c>
      <c r="G12" s="2">
        <v>107865000</v>
      </c>
      <c r="I12" s="2">
        <v>0</v>
      </c>
      <c r="K12" s="2">
        <v>0</v>
      </c>
      <c r="M12" s="2">
        <v>0</v>
      </c>
      <c r="O12" s="2">
        <v>0</v>
      </c>
      <c r="Q12" s="2">
        <v>20</v>
      </c>
      <c r="S12" s="2">
        <v>6338000</v>
      </c>
      <c r="U12" s="2">
        <v>79633832</v>
      </c>
      <c r="W12" s="2">
        <v>126601550</v>
      </c>
      <c r="Y12" s="7">
        <v>7.6791070341685917E-5</v>
      </c>
    </row>
    <row r="13" spans="1:25" ht="22.5" thickBot="1" x14ac:dyDescent="0.55000000000000004">
      <c r="E13" s="6">
        <f>SUM(E9:E12)</f>
        <v>1150932739597</v>
      </c>
      <c r="G13" s="6">
        <f>SUM(G9:G12)</f>
        <v>1328225577696.9751</v>
      </c>
      <c r="K13" s="6">
        <f>SUM(K9:K12)</f>
        <v>4340309005</v>
      </c>
      <c r="O13" s="6">
        <f>SUM(O9:O12)</f>
        <v>0</v>
      </c>
      <c r="U13" s="6">
        <f>SUM(U9:U12)</f>
        <v>1155273048602</v>
      </c>
      <c r="W13" s="6">
        <f>SUM(W9:W12)</f>
        <v>1587210653201.95</v>
      </c>
      <c r="Y13" s="8">
        <f>SUM(Y9:Y12)</f>
        <v>0.96273390742138787</v>
      </c>
    </row>
    <row r="14" spans="1:25" ht="22.5" thickTop="1" x14ac:dyDescent="0.5"/>
    <row r="16" spans="1:25" x14ac:dyDescent="0.5">
      <c r="W16" s="2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4"/>
  <sheetViews>
    <sheetView rightToLeft="1" topLeftCell="D1" workbookViewId="0">
      <selection activeCell="Q18" sqref="Q18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2.5" x14ac:dyDescent="0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2.5" x14ac:dyDescent="0.5">
      <c r="A6" s="20" t="s">
        <v>20</v>
      </c>
      <c r="B6" s="20" t="s">
        <v>20</v>
      </c>
      <c r="C6" s="20"/>
      <c r="D6" s="20" t="s">
        <v>20</v>
      </c>
      <c r="E6" s="20" t="s">
        <v>20</v>
      </c>
      <c r="F6" s="20" t="s">
        <v>20</v>
      </c>
      <c r="G6" s="20" t="s">
        <v>20</v>
      </c>
      <c r="H6" s="20" t="s">
        <v>20</v>
      </c>
      <c r="I6" s="20" t="s">
        <v>20</v>
      </c>
      <c r="J6" s="20" t="s">
        <v>20</v>
      </c>
      <c r="K6" s="20" t="s">
        <v>20</v>
      </c>
      <c r="L6" s="20" t="s">
        <v>20</v>
      </c>
      <c r="M6" s="20" t="s">
        <v>20</v>
      </c>
      <c r="N6" s="9"/>
      <c r="O6" s="20" t="s">
        <v>84</v>
      </c>
      <c r="P6" s="20" t="s">
        <v>4</v>
      </c>
      <c r="Q6" s="20" t="s">
        <v>4</v>
      </c>
      <c r="R6" s="20" t="s">
        <v>4</v>
      </c>
      <c r="S6" s="20" t="s">
        <v>4</v>
      </c>
      <c r="T6" s="9"/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2.5" x14ac:dyDescent="0.5">
      <c r="A7" s="19" t="s">
        <v>21</v>
      </c>
      <c r="C7" s="19" t="s">
        <v>22</v>
      </c>
      <c r="E7" s="19" t="s">
        <v>23</v>
      </c>
      <c r="G7" s="19" t="s">
        <v>24</v>
      </c>
      <c r="I7" s="20" t="s">
        <v>25</v>
      </c>
      <c r="J7" s="9"/>
      <c r="K7" s="20" t="s">
        <v>26</v>
      </c>
      <c r="M7" s="20" t="s">
        <v>19</v>
      </c>
      <c r="N7" s="9"/>
      <c r="O7" s="20" t="s">
        <v>7</v>
      </c>
      <c r="Q7" s="19" t="s">
        <v>8</v>
      </c>
      <c r="S7" s="19" t="s">
        <v>9</v>
      </c>
      <c r="T7" s="9"/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1" t="s">
        <v>7</v>
      </c>
      <c r="AE7" s="21" t="s">
        <v>27</v>
      </c>
      <c r="AG7" s="21" t="s">
        <v>8</v>
      </c>
      <c r="AI7" s="21" t="s">
        <v>9</v>
      </c>
      <c r="AK7" s="21" t="s">
        <v>13</v>
      </c>
    </row>
    <row r="8" spans="1:37" ht="22.5" x14ac:dyDescent="0.5">
      <c r="A8" s="20" t="s">
        <v>21</v>
      </c>
      <c r="C8" s="20" t="s">
        <v>22</v>
      </c>
      <c r="E8" s="20" t="s">
        <v>23</v>
      </c>
      <c r="G8" s="20" t="s">
        <v>24</v>
      </c>
      <c r="I8" s="23" t="s">
        <v>25</v>
      </c>
      <c r="J8" s="9"/>
      <c r="K8" s="23" t="s">
        <v>26</v>
      </c>
      <c r="M8" s="23" t="s">
        <v>19</v>
      </c>
      <c r="O8" s="23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3" t="s">
        <v>14</v>
      </c>
      <c r="AC8" s="20" t="s">
        <v>7</v>
      </c>
      <c r="AE8" s="20" t="s">
        <v>27</v>
      </c>
      <c r="AG8" s="20" t="s">
        <v>8</v>
      </c>
      <c r="AI8" s="20" t="s">
        <v>9</v>
      </c>
      <c r="AK8" s="20" t="s">
        <v>13</v>
      </c>
    </row>
    <row r="9" spans="1:37" x14ac:dyDescent="0.5">
      <c r="A9" s="1" t="s">
        <v>28</v>
      </c>
      <c r="C9" s="1" t="s">
        <v>29</v>
      </c>
      <c r="E9" s="1" t="s">
        <v>29</v>
      </c>
      <c r="G9" s="1" t="s">
        <v>30</v>
      </c>
      <c r="I9" s="1" t="s">
        <v>31</v>
      </c>
      <c r="K9" s="2">
        <v>0</v>
      </c>
      <c r="M9" s="2">
        <v>0</v>
      </c>
      <c r="O9" s="2">
        <v>30100</v>
      </c>
      <c r="Q9" s="2">
        <v>24669784033</v>
      </c>
      <c r="S9" s="2">
        <v>26829764408</v>
      </c>
      <c r="U9" s="2">
        <v>0</v>
      </c>
      <c r="W9" s="2">
        <v>0</v>
      </c>
      <c r="Y9" s="2">
        <v>0</v>
      </c>
      <c r="AA9" s="2">
        <v>0</v>
      </c>
      <c r="AC9" s="2">
        <v>30100</v>
      </c>
      <c r="AE9" s="2">
        <v>905989</v>
      </c>
      <c r="AG9" s="2">
        <v>24669784033</v>
      </c>
      <c r="AI9" s="2">
        <v>27250497955</v>
      </c>
      <c r="AK9" s="7">
        <v>1.6528983296874116E-2</v>
      </c>
    </row>
    <row r="10" spans="1:37" x14ac:dyDescent="0.5">
      <c r="A10" s="1" t="s">
        <v>32</v>
      </c>
      <c r="C10" s="1" t="s">
        <v>29</v>
      </c>
      <c r="E10" s="1" t="s">
        <v>29</v>
      </c>
      <c r="G10" s="1" t="s">
        <v>33</v>
      </c>
      <c r="I10" s="1" t="s">
        <v>34</v>
      </c>
      <c r="K10" s="2">
        <v>16</v>
      </c>
      <c r="M10" s="2">
        <v>16</v>
      </c>
      <c r="O10" s="2">
        <v>18500</v>
      </c>
      <c r="Q10" s="2">
        <v>17135873507</v>
      </c>
      <c r="S10" s="2">
        <v>15921610458</v>
      </c>
      <c r="U10" s="2">
        <v>0</v>
      </c>
      <c r="W10" s="2">
        <v>0</v>
      </c>
      <c r="Y10" s="2">
        <v>0</v>
      </c>
      <c r="AA10" s="2">
        <v>0</v>
      </c>
      <c r="AC10" s="2">
        <v>18500</v>
      </c>
      <c r="AE10" s="2">
        <v>887860</v>
      </c>
      <c r="AG10" s="2">
        <v>17135873507</v>
      </c>
      <c r="AI10" s="2">
        <v>16413501578</v>
      </c>
      <c r="AK10" s="7">
        <v>9.955726088895207E-3</v>
      </c>
    </row>
    <row r="11" spans="1:37" ht="22.5" thickBot="1" x14ac:dyDescent="0.55000000000000004">
      <c r="Q11" s="6">
        <f>SUM(Q9:Q10)</f>
        <v>41805657540</v>
      </c>
      <c r="S11" s="6">
        <f>SUM(S9:S10)</f>
        <v>42751374866</v>
      </c>
      <c r="W11" s="6">
        <f>SUM(W9:W10)</f>
        <v>0</v>
      </c>
      <c r="AA11" s="6">
        <f>SUM(AA9:AA10)</f>
        <v>0</v>
      </c>
      <c r="AG11" s="6">
        <f>SUM(AG9:AG10)</f>
        <v>41805657540</v>
      </c>
      <c r="AI11" s="6">
        <f>SUM(AI9:AI10)</f>
        <v>43663999533</v>
      </c>
      <c r="AK11" s="10">
        <f>SUM(AK9:AK10)</f>
        <v>2.6484709385769321E-2</v>
      </c>
    </row>
    <row r="12" spans="1:37" ht="22.5" thickTop="1" x14ac:dyDescent="0.5"/>
    <row r="13" spans="1:37" x14ac:dyDescent="0.5">
      <c r="W13" s="2"/>
    </row>
    <row r="14" spans="1:37" x14ac:dyDescent="0.5">
      <c r="AK14" s="2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K17" sqref="K17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7.140625" style="1" bestFit="1" customWidth="1"/>
    <col min="20" max="16384" width="9.140625" style="1"/>
  </cols>
  <sheetData>
    <row r="2" spans="1:19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2.5" x14ac:dyDescent="0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2.5" x14ac:dyDescent="0.5">
      <c r="A6" s="19" t="s">
        <v>36</v>
      </c>
      <c r="C6" s="20" t="s">
        <v>52</v>
      </c>
      <c r="D6" s="20" t="s">
        <v>37</v>
      </c>
      <c r="E6" s="20" t="s">
        <v>37</v>
      </c>
      <c r="F6" s="20" t="s">
        <v>37</v>
      </c>
      <c r="G6" s="20" t="s">
        <v>37</v>
      </c>
      <c r="H6" s="22" t="s">
        <v>37</v>
      </c>
      <c r="I6" s="20" t="s">
        <v>37</v>
      </c>
      <c r="J6" s="9"/>
      <c r="K6" s="20" t="s">
        <v>84</v>
      </c>
      <c r="L6" s="9"/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2.5" x14ac:dyDescent="0.5">
      <c r="A7" s="20" t="s">
        <v>36</v>
      </c>
      <c r="C7" s="23" t="s">
        <v>38</v>
      </c>
      <c r="E7" s="23" t="s">
        <v>39</v>
      </c>
      <c r="G7" s="23" t="s">
        <v>40</v>
      </c>
      <c r="I7" s="23" t="s">
        <v>26</v>
      </c>
      <c r="J7" s="9"/>
      <c r="K7" s="23" t="s">
        <v>41</v>
      </c>
      <c r="L7" s="9"/>
      <c r="M7" s="23" t="s">
        <v>42</v>
      </c>
      <c r="N7" s="4"/>
      <c r="O7" s="23" t="s">
        <v>43</v>
      </c>
      <c r="Q7" s="23" t="s">
        <v>41</v>
      </c>
      <c r="S7" s="23" t="s">
        <v>35</v>
      </c>
    </row>
    <row r="8" spans="1:19" x14ac:dyDescent="0.5">
      <c r="A8" s="9" t="s">
        <v>44</v>
      </c>
      <c r="C8" s="9" t="s">
        <v>45</v>
      </c>
      <c r="E8" s="9" t="s">
        <v>46</v>
      </c>
      <c r="G8" s="9" t="s">
        <v>47</v>
      </c>
      <c r="I8" s="4">
        <v>0</v>
      </c>
      <c r="K8" s="3">
        <v>12182900986</v>
      </c>
      <c r="M8" s="3">
        <v>10281232161</v>
      </c>
      <c r="N8" s="9"/>
      <c r="O8" s="3">
        <v>5061759665</v>
      </c>
      <c r="Q8" s="11">
        <v>17402373482</v>
      </c>
      <c r="S8" s="12">
        <v>1.0555533373553102E-2</v>
      </c>
    </row>
    <row r="9" spans="1:19" x14ac:dyDescent="0.5">
      <c r="A9" s="9" t="s">
        <v>44</v>
      </c>
      <c r="B9" s="9"/>
      <c r="C9" s="9" t="s">
        <v>48</v>
      </c>
      <c r="D9" s="9"/>
      <c r="E9" s="9" t="s">
        <v>49</v>
      </c>
      <c r="F9" s="9"/>
      <c r="G9" s="9" t="s">
        <v>50</v>
      </c>
      <c r="H9" s="9"/>
      <c r="I9" s="9">
        <v>0</v>
      </c>
      <c r="J9" s="9"/>
      <c r="K9" s="11">
        <v>500000</v>
      </c>
      <c r="L9" s="9"/>
      <c r="M9" s="11">
        <v>0</v>
      </c>
      <c r="N9" s="9"/>
      <c r="O9" s="11">
        <v>0</v>
      </c>
      <c r="P9" s="9"/>
      <c r="Q9" s="11">
        <v>500000</v>
      </c>
      <c r="R9" s="9"/>
      <c r="S9" s="12">
        <v>3.0327855520602208E-7</v>
      </c>
    </row>
    <row r="10" spans="1:19" ht="22.5" thickBot="1" x14ac:dyDescent="0.55000000000000004">
      <c r="K10" s="6">
        <f>SUM(K8:K9)</f>
        <v>12183400986</v>
      </c>
      <c r="M10" s="6">
        <f>SUM(M8:M9)</f>
        <v>10281232161</v>
      </c>
      <c r="O10" s="6">
        <f>SUM(O8:O9)</f>
        <v>5061759665</v>
      </c>
      <c r="Q10" s="6">
        <f>SUM(Q8:Q9)</f>
        <v>17402873482</v>
      </c>
      <c r="S10" s="10">
        <f>SUM(S8:S9)</f>
        <v>1.0555836652108309E-2</v>
      </c>
    </row>
    <row r="11" spans="1:19" ht="22.5" thickTop="1" x14ac:dyDescent="0.5"/>
    <row r="13" spans="1:19" x14ac:dyDescent="0.5">
      <c r="O13" s="2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rightToLeft="1" workbookViewId="0">
      <selection activeCell="G14" sqref="G14"/>
    </sheetView>
  </sheetViews>
  <sheetFormatPr defaultRowHeight="21.75" x14ac:dyDescent="0.5"/>
  <cols>
    <col min="1" max="1" width="24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16384" width="9.140625" style="1"/>
  </cols>
  <sheetData>
    <row r="2" spans="1:7" ht="22.5" x14ac:dyDescent="0.5">
      <c r="A2" s="22" t="s">
        <v>0</v>
      </c>
      <c r="B2" s="22"/>
      <c r="C2" s="22"/>
      <c r="D2" s="22"/>
      <c r="E2" s="22"/>
      <c r="F2" s="22"/>
      <c r="G2" s="22"/>
    </row>
    <row r="3" spans="1:7" ht="22.5" x14ac:dyDescent="0.5">
      <c r="A3" s="22" t="s">
        <v>51</v>
      </c>
      <c r="B3" s="22"/>
      <c r="C3" s="22"/>
      <c r="D3" s="22"/>
      <c r="E3" s="22"/>
      <c r="F3" s="22"/>
      <c r="G3" s="22"/>
    </row>
    <row r="4" spans="1:7" ht="22.5" x14ac:dyDescent="0.5">
      <c r="A4" s="22" t="s">
        <v>2</v>
      </c>
      <c r="B4" s="22"/>
      <c r="C4" s="22"/>
      <c r="D4" s="22"/>
      <c r="E4" s="22"/>
      <c r="F4" s="22"/>
      <c r="G4" s="22"/>
    </row>
    <row r="6" spans="1:7" ht="22.5" x14ac:dyDescent="0.5">
      <c r="A6" s="20" t="s">
        <v>55</v>
      </c>
      <c r="C6" s="20" t="s">
        <v>41</v>
      </c>
      <c r="D6" s="9"/>
      <c r="E6" s="20" t="s">
        <v>74</v>
      </c>
      <c r="F6" s="9"/>
      <c r="G6" s="20" t="s">
        <v>13</v>
      </c>
    </row>
    <row r="7" spans="1:7" x14ac:dyDescent="0.5">
      <c r="A7" s="9" t="s">
        <v>81</v>
      </c>
      <c r="C7" s="3">
        <v>254644766500</v>
      </c>
      <c r="D7" s="9"/>
      <c r="E7" s="17">
        <f>C7/$C$10</f>
        <v>0.99522922160678229</v>
      </c>
      <c r="F7" s="9"/>
      <c r="G7" s="17">
        <v>0.15445659374978971</v>
      </c>
    </row>
    <row r="8" spans="1:7" x14ac:dyDescent="0.5">
      <c r="A8" s="9" t="s">
        <v>82</v>
      </c>
      <c r="C8" s="11">
        <v>1141355170</v>
      </c>
      <c r="E8" s="12">
        <f t="shared" ref="E8:E9" si="0">C8/$C$10</f>
        <v>4.4607632547436493E-3</v>
      </c>
      <c r="G8" s="12">
        <v>6.9229709386904733E-4</v>
      </c>
    </row>
    <row r="9" spans="1:7" x14ac:dyDescent="0.5">
      <c r="A9" s="9" t="s">
        <v>83</v>
      </c>
      <c r="B9" s="9"/>
      <c r="C9" s="11">
        <v>79322161</v>
      </c>
      <c r="D9" s="9"/>
      <c r="E9" s="12">
        <f t="shared" si="0"/>
        <v>3.1001513847408232E-4</v>
      </c>
      <c r="F9" s="9"/>
      <c r="G9" s="12">
        <v>4.8113420767798938E-5</v>
      </c>
    </row>
    <row r="10" spans="1:7" ht="22.5" thickBot="1" x14ac:dyDescent="0.55000000000000004">
      <c r="C10" s="6">
        <f>SUM(C7:C9)</f>
        <v>255865443831</v>
      </c>
      <c r="E10" s="18">
        <f>SUM(E7:E9)</f>
        <v>1</v>
      </c>
      <c r="G10" s="10">
        <f>SUM(G7:G9)</f>
        <v>0.15519700426442656</v>
      </c>
    </row>
    <row r="11" spans="1:7" ht="22.5" thickTop="1" x14ac:dyDescent="0.5"/>
    <row r="14" spans="1:7" x14ac:dyDescent="0.5">
      <c r="G14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rightToLeft="1" workbookViewId="0">
      <selection activeCell="O8" sqref="O8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16384" width="9.140625" style="1"/>
  </cols>
  <sheetData>
    <row r="2" spans="1:19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2.5" x14ac:dyDescent="0.5">
      <c r="A3" s="22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2.5" x14ac:dyDescent="0.5">
      <c r="A6" s="19" t="s">
        <v>52</v>
      </c>
      <c r="B6" s="22" t="s">
        <v>52</v>
      </c>
      <c r="C6" s="20"/>
      <c r="D6" s="20" t="s">
        <v>52</v>
      </c>
      <c r="E6" s="20" t="s">
        <v>52</v>
      </c>
      <c r="F6" s="20" t="s">
        <v>52</v>
      </c>
      <c r="G6" s="20" t="s">
        <v>52</v>
      </c>
      <c r="I6" s="20" t="s">
        <v>53</v>
      </c>
      <c r="J6" s="20" t="s">
        <v>53</v>
      </c>
      <c r="K6" s="20" t="s">
        <v>53</v>
      </c>
      <c r="L6" s="20" t="s">
        <v>53</v>
      </c>
      <c r="M6" s="20" t="s">
        <v>53</v>
      </c>
      <c r="N6" s="9"/>
      <c r="O6" s="20" t="s">
        <v>54</v>
      </c>
      <c r="P6" s="22" t="s">
        <v>54</v>
      </c>
      <c r="Q6" s="20" t="s">
        <v>54</v>
      </c>
      <c r="R6" s="20" t="s">
        <v>54</v>
      </c>
      <c r="S6" s="20" t="s">
        <v>54</v>
      </c>
    </row>
    <row r="7" spans="1:19" ht="22.5" x14ac:dyDescent="0.5">
      <c r="A7" s="20" t="s">
        <v>55</v>
      </c>
      <c r="C7" s="23" t="s">
        <v>56</v>
      </c>
      <c r="E7" s="23" t="s">
        <v>25</v>
      </c>
      <c r="G7" s="23" t="s">
        <v>26</v>
      </c>
      <c r="I7" s="23" t="s">
        <v>57</v>
      </c>
      <c r="J7" s="4"/>
      <c r="K7" s="23" t="s">
        <v>58</v>
      </c>
      <c r="M7" s="23" t="s">
        <v>59</v>
      </c>
      <c r="N7" s="9"/>
      <c r="O7" s="23" t="s">
        <v>57</v>
      </c>
      <c r="Q7" s="23" t="s">
        <v>58</v>
      </c>
      <c r="S7" s="23" t="s">
        <v>59</v>
      </c>
    </row>
    <row r="8" spans="1:19" x14ac:dyDescent="0.5">
      <c r="A8" s="9" t="s">
        <v>32</v>
      </c>
      <c r="C8" s="9" t="s">
        <v>60</v>
      </c>
      <c r="E8" s="9" t="s">
        <v>34</v>
      </c>
      <c r="G8" s="11">
        <v>16</v>
      </c>
      <c r="I8" s="3">
        <v>228730503</v>
      </c>
      <c r="J8" s="9"/>
      <c r="K8" s="4">
        <v>0</v>
      </c>
      <c r="M8" s="3">
        <v>228730503</v>
      </c>
      <c r="O8" s="3">
        <v>1696890502</v>
      </c>
      <c r="Q8" s="9">
        <v>0</v>
      </c>
      <c r="S8" s="11">
        <v>1696890502</v>
      </c>
    </row>
    <row r="9" spans="1:19" x14ac:dyDescent="0.5">
      <c r="A9" s="9" t="s">
        <v>44</v>
      </c>
      <c r="B9" s="9"/>
      <c r="C9" s="11">
        <v>9</v>
      </c>
      <c r="D9" s="9"/>
      <c r="E9" s="9" t="s">
        <v>60</v>
      </c>
      <c r="F9" s="9"/>
      <c r="G9" s="9">
        <v>0</v>
      </c>
      <c r="H9" s="9"/>
      <c r="I9" s="11">
        <v>79322161</v>
      </c>
      <c r="J9" s="9"/>
      <c r="K9" s="11">
        <v>0</v>
      </c>
      <c r="L9" s="9"/>
      <c r="M9" s="11">
        <v>79322161</v>
      </c>
      <c r="N9" s="9"/>
      <c r="O9" s="11">
        <v>151301074</v>
      </c>
      <c r="P9" s="9"/>
      <c r="Q9" s="11">
        <v>0</v>
      </c>
      <c r="R9" s="9"/>
      <c r="S9" s="11">
        <v>151301074</v>
      </c>
    </row>
    <row r="10" spans="1:19" ht="22.5" thickBot="1" x14ac:dyDescent="0.55000000000000004">
      <c r="I10" s="6">
        <f>SUM(I8:I9)</f>
        <v>308052664</v>
      </c>
      <c r="K10" s="5">
        <f>SUM(K8:K9)</f>
        <v>0</v>
      </c>
      <c r="M10" s="6">
        <f>SUM(M8:M9)</f>
        <v>308052664</v>
      </c>
      <c r="O10" s="6">
        <f>SUM(O8:O9)</f>
        <v>1848191576</v>
      </c>
      <c r="Q10" s="6">
        <f>SUM(Q9)</f>
        <v>0</v>
      </c>
      <c r="S10" s="6">
        <f>SUM(S8:S9)</f>
        <v>1848191576</v>
      </c>
    </row>
    <row r="11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rightToLeft="1" workbookViewId="0">
      <selection activeCell="Q12" sqref="Q12:Q13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6384" width="9.140625" style="1"/>
  </cols>
  <sheetData>
    <row r="2" spans="1:17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2.5" x14ac:dyDescent="0.5">
      <c r="A3" s="22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2.5" x14ac:dyDescent="0.5">
      <c r="A6" s="19" t="s">
        <v>3</v>
      </c>
      <c r="C6" s="20" t="s">
        <v>53</v>
      </c>
      <c r="D6" s="20" t="s">
        <v>53</v>
      </c>
      <c r="E6" s="20" t="s">
        <v>53</v>
      </c>
      <c r="F6" s="20" t="s">
        <v>53</v>
      </c>
      <c r="G6" s="20" t="s">
        <v>53</v>
      </c>
      <c r="H6" s="20" t="s">
        <v>53</v>
      </c>
      <c r="I6" s="20" t="s">
        <v>53</v>
      </c>
      <c r="J6" s="9"/>
      <c r="K6" s="20" t="s">
        <v>54</v>
      </c>
      <c r="L6" s="20" t="s">
        <v>54</v>
      </c>
      <c r="M6" s="20" t="s">
        <v>54</v>
      </c>
      <c r="N6" s="20" t="s">
        <v>54</v>
      </c>
      <c r="O6" s="20" t="s">
        <v>54</v>
      </c>
      <c r="P6" s="20" t="s">
        <v>54</v>
      </c>
      <c r="Q6" s="20" t="s">
        <v>54</v>
      </c>
    </row>
    <row r="7" spans="1:17" ht="22.5" x14ac:dyDescent="0.5">
      <c r="A7" s="20" t="s">
        <v>3</v>
      </c>
      <c r="C7" s="23" t="s">
        <v>7</v>
      </c>
      <c r="E7" s="23" t="s">
        <v>61</v>
      </c>
      <c r="G7" s="23" t="s">
        <v>62</v>
      </c>
      <c r="I7" s="20" t="s">
        <v>63</v>
      </c>
      <c r="J7" s="9"/>
      <c r="K7" s="20" t="s">
        <v>7</v>
      </c>
      <c r="M7" s="20" t="s">
        <v>61</v>
      </c>
      <c r="N7" s="9"/>
      <c r="O7" s="20" t="s">
        <v>62</v>
      </c>
      <c r="Q7" s="23" t="s">
        <v>63</v>
      </c>
    </row>
    <row r="8" spans="1:17" x14ac:dyDescent="0.5">
      <c r="A8" s="9" t="s">
        <v>18</v>
      </c>
      <c r="C8" s="11">
        <v>20</v>
      </c>
      <c r="E8" s="11">
        <v>126601550</v>
      </c>
      <c r="G8" s="11">
        <v>107865000</v>
      </c>
      <c r="I8" s="3">
        <v>18736550</v>
      </c>
      <c r="K8" s="3">
        <v>20</v>
      </c>
      <c r="M8" s="3">
        <v>126601550</v>
      </c>
      <c r="N8" s="9"/>
      <c r="O8" s="3">
        <v>79633832</v>
      </c>
      <c r="Q8" s="11">
        <v>46967718</v>
      </c>
    </row>
    <row r="9" spans="1:17" x14ac:dyDescent="0.5">
      <c r="A9" s="9" t="s">
        <v>15</v>
      </c>
      <c r="B9" s="9"/>
      <c r="C9" s="11">
        <v>27140</v>
      </c>
      <c r="D9" s="9"/>
      <c r="E9" s="11">
        <v>170784536145</v>
      </c>
      <c r="F9" s="9"/>
      <c r="G9" s="11">
        <v>144825102329</v>
      </c>
      <c r="H9" s="9"/>
      <c r="I9" s="11">
        <v>25959433816</v>
      </c>
      <c r="J9" s="9"/>
      <c r="K9" s="11">
        <v>27140</v>
      </c>
      <c r="L9" s="9"/>
      <c r="M9" s="11">
        <v>170784536145</v>
      </c>
      <c r="N9" s="9"/>
      <c r="O9" s="11">
        <v>113549092137</v>
      </c>
      <c r="P9" s="9"/>
      <c r="Q9" s="11">
        <v>57235444008</v>
      </c>
    </row>
    <row r="10" spans="1:17" x14ac:dyDescent="0.5">
      <c r="A10" s="1" t="s">
        <v>17</v>
      </c>
      <c r="C10" s="2">
        <v>139170</v>
      </c>
      <c r="E10" s="2">
        <v>884708666719</v>
      </c>
      <c r="G10" s="2">
        <v>739936324254</v>
      </c>
      <c r="I10" s="2">
        <v>144772342465</v>
      </c>
      <c r="K10" s="2">
        <v>139170</v>
      </c>
      <c r="M10" s="2">
        <v>884708666719</v>
      </c>
      <c r="O10" s="2">
        <v>581843894399</v>
      </c>
      <c r="Q10" s="2">
        <v>302864772320</v>
      </c>
    </row>
    <row r="11" spans="1:17" x14ac:dyDescent="0.5">
      <c r="A11" s="1" t="s">
        <v>16</v>
      </c>
      <c r="C11" s="2">
        <v>84390</v>
      </c>
      <c r="E11" s="2">
        <v>531590848788</v>
      </c>
      <c r="G11" s="2">
        <v>447696595119</v>
      </c>
      <c r="I11" s="2">
        <v>83894253669</v>
      </c>
      <c r="K11" s="2">
        <v>84390</v>
      </c>
      <c r="M11" s="2">
        <v>531590848788</v>
      </c>
      <c r="O11" s="2">
        <v>353496669136</v>
      </c>
      <c r="Q11" s="2">
        <v>178094179652</v>
      </c>
    </row>
    <row r="12" spans="1:17" x14ac:dyDescent="0.5">
      <c r="A12" s="1" t="s">
        <v>28</v>
      </c>
      <c r="C12" s="2">
        <v>30100</v>
      </c>
      <c r="E12" s="2">
        <v>27250497955</v>
      </c>
      <c r="G12" s="2">
        <v>26829764408</v>
      </c>
      <c r="I12" s="2">
        <v>420733547</v>
      </c>
      <c r="K12" s="2">
        <v>30100</v>
      </c>
      <c r="M12" s="2">
        <v>27250497955</v>
      </c>
      <c r="O12" s="2">
        <v>24669784033</v>
      </c>
      <c r="Q12" s="2">
        <v>2580713922</v>
      </c>
    </row>
    <row r="13" spans="1:17" x14ac:dyDescent="0.5">
      <c r="A13" s="13" t="s">
        <v>64</v>
      </c>
      <c r="C13" s="2">
        <v>18500</v>
      </c>
      <c r="E13" s="11">
        <v>16433501578</v>
      </c>
      <c r="F13" s="9"/>
      <c r="G13" s="11">
        <v>15921610458</v>
      </c>
      <c r="I13" s="2">
        <v>491891120</v>
      </c>
      <c r="K13" s="11">
        <v>18500</v>
      </c>
      <c r="L13" s="9"/>
      <c r="M13" s="11">
        <v>16413501577</v>
      </c>
      <c r="N13" s="9"/>
      <c r="O13" s="11">
        <v>16342143350</v>
      </c>
      <c r="Q13" s="2">
        <v>71358227</v>
      </c>
    </row>
    <row r="14" spans="1:17" ht="22.5" thickBot="1" x14ac:dyDescent="0.55000000000000004">
      <c r="E14" s="6">
        <f>SUM(E8:E13)</f>
        <v>1630894652735</v>
      </c>
      <c r="G14" s="6">
        <f>SUM(G8:G13)</f>
        <v>1375317261568</v>
      </c>
      <c r="I14" s="6">
        <f>SUM(I8:I13)</f>
        <v>255557391167</v>
      </c>
      <c r="M14" s="6">
        <f>SUM(M8:M13)</f>
        <v>1630874652734</v>
      </c>
      <c r="O14" s="6">
        <f>SUM(O8:O13)</f>
        <v>1089981216887</v>
      </c>
      <c r="Q14" s="6">
        <f>SUM(Q8:Q13)</f>
        <v>540893435847</v>
      </c>
    </row>
    <row r="15" spans="1:17" ht="22.5" thickTop="1" x14ac:dyDescent="0.5"/>
    <row r="16" spans="1:17" x14ac:dyDescent="0.5">
      <c r="I16" s="2"/>
    </row>
    <row r="17" spans="9:17" x14ac:dyDescent="0.5">
      <c r="I17" s="2"/>
      <c r="O17" s="2"/>
      <c r="Q17" s="2"/>
    </row>
    <row r="18" spans="9:17" x14ac:dyDescent="0.5">
      <c r="I18" s="2"/>
      <c r="O18" s="2"/>
    </row>
    <row r="19" spans="9:17" x14ac:dyDescent="0.5">
      <c r="I19" s="2"/>
      <c r="O19" s="2"/>
    </row>
    <row r="20" spans="9:17" x14ac:dyDescent="0.5">
      <c r="I20" s="2"/>
      <c r="O20" s="2"/>
    </row>
    <row r="21" spans="9:17" x14ac:dyDescent="0.5">
      <c r="I21" s="2"/>
      <c r="O21" s="2"/>
    </row>
    <row r="22" spans="9:17" x14ac:dyDescent="0.5">
      <c r="I22" s="2"/>
      <c r="O22" s="2"/>
    </row>
    <row r="23" spans="9:17" x14ac:dyDescent="0.5">
      <c r="I23" s="2"/>
      <c r="O23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rightToLeft="1" workbookViewId="0">
      <selection activeCell="Q11" sqref="Q11:Q15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6.8554687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8.28515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34" style="1" bestFit="1" customWidth="1"/>
    <col min="18" max="16384" width="9.140625" style="1"/>
  </cols>
  <sheetData>
    <row r="2" spans="1:17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2.5" x14ac:dyDescent="0.5">
      <c r="A3" s="22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2.5" x14ac:dyDescent="0.5">
      <c r="A6" s="19" t="s">
        <v>3</v>
      </c>
      <c r="C6" s="20" t="s">
        <v>53</v>
      </c>
      <c r="D6" s="20" t="s">
        <v>53</v>
      </c>
      <c r="E6" s="20" t="s">
        <v>53</v>
      </c>
      <c r="F6" s="20" t="s">
        <v>53</v>
      </c>
      <c r="G6" s="20" t="s">
        <v>53</v>
      </c>
      <c r="H6" s="20" t="s">
        <v>53</v>
      </c>
      <c r="I6" s="20" t="s">
        <v>53</v>
      </c>
      <c r="J6" s="9"/>
      <c r="K6" s="20" t="s">
        <v>54</v>
      </c>
      <c r="L6" s="20" t="s">
        <v>54</v>
      </c>
      <c r="M6" s="20" t="s">
        <v>54</v>
      </c>
      <c r="N6" s="20" t="s">
        <v>54</v>
      </c>
      <c r="O6" s="20" t="s">
        <v>54</v>
      </c>
      <c r="P6" s="20" t="s">
        <v>54</v>
      </c>
      <c r="Q6" s="20" t="s">
        <v>54</v>
      </c>
    </row>
    <row r="7" spans="1:17" ht="22.5" x14ac:dyDescent="0.5">
      <c r="A7" s="20" t="s">
        <v>3</v>
      </c>
      <c r="C7" s="23" t="s">
        <v>7</v>
      </c>
      <c r="E7" s="23" t="s">
        <v>61</v>
      </c>
      <c r="G7" s="23" t="s">
        <v>62</v>
      </c>
      <c r="I7" s="20" t="s">
        <v>65</v>
      </c>
      <c r="J7" s="9"/>
      <c r="K7" s="20" t="s">
        <v>7</v>
      </c>
      <c r="M7" s="20" t="s">
        <v>61</v>
      </c>
      <c r="N7" s="9"/>
      <c r="O7" s="20" t="s">
        <v>62</v>
      </c>
      <c r="Q7" s="23" t="s">
        <v>65</v>
      </c>
    </row>
    <row r="8" spans="1:17" x14ac:dyDescent="0.5">
      <c r="A8" s="1" t="s">
        <v>15</v>
      </c>
      <c r="C8" s="11">
        <v>0</v>
      </c>
      <c r="E8" s="11">
        <v>0</v>
      </c>
      <c r="G8" s="11">
        <v>0</v>
      </c>
      <c r="I8" s="3">
        <v>0</v>
      </c>
      <c r="K8" s="3">
        <v>4280</v>
      </c>
      <c r="M8" s="3">
        <v>18097107592</v>
      </c>
      <c r="N8" s="9"/>
      <c r="O8" s="3">
        <v>17733830650</v>
      </c>
      <c r="Q8" s="11">
        <v>363276942</v>
      </c>
    </row>
    <row r="9" spans="1:17" x14ac:dyDescent="0.5">
      <c r="A9" s="1" t="s">
        <v>16</v>
      </c>
      <c r="C9" s="11">
        <v>0</v>
      </c>
      <c r="D9" s="9"/>
      <c r="E9" s="11">
        <v>0</v>
      </c>
      <c r="F9" s="9"/>
      <c r="G9" s="11">
        <v>0</v>
      </c>
      <c r="H9" s="9"/>
      <c r="I9" s="11">
        <v>0</v>
      </c>
      <c r="J9" s="9"/>
      <c r="K9" s="11">
        <v>3650</v>
      </c>
      <c r="L9" s="9"/>
      <c r="M9" s="11">
        <v>15512602278</v>
      </c>
      <c r="N9" s="9"/>
      <c r="O9" s="11">
        <v>15159554313</v>
      </c>
      <c r="P9" s="9"/>
      <c r="Q9" s="11">
        <v>353047965</v>
      </c>
    </row>
    <row r="10" spans="1:17" x14ac:dyDescent="0.5">
      <c r="A10" s="1" t="s">
        <v>17</v>
      </c>
      <c r="C10" s="2">
        <v>0</v>
      </c>
      <c r="E10" s="2">
        <v>0</v>
      </c>
      <c r="G10" s="2">
        <v>0</v>
      </c>
      <c r="I10" s="2">
        <v>0</v>
      </c>
      <c r="K10" s="2">
        <v>4490</v>
      </c>
      <c r="M10" s="2">
        <v>19647378001</v>
      </c>
      <c r="O10" s="2">
        <v>18691368636</v>
      </c>
      <c r="Q10" s="2">
        <v>956009365</v>
      </c>
    </row>
    <row r="11" spans="1:17" x14ac:dyDescent="0.5">
      <c r="A11" s="1" t="s">
        <v>66</v>
      </c>
      <c r="C11" s="2">
        <v>0</v>
      </c>
      <c r="E11" s="2">
        <v>0</v>
      </c>
      <c r="G11" s="2">
        <v>0</v>
      </c>
      <c r="I11" s="2">
        <v>0</v>
      </c>
      <c r="K11" s="2">
        <v>2901</v>
      </c>
      <c r="M11" s="2">
        <v>2901000000</v>
      </c>
      <c r="O11" s="2">
        <v>2655456119</v>
      </c>
      <c r="Q11" s="2">
        <v>245543881</v>
      </c>
    </row>
    <row r="12" spans="1:17" x14ac:dyDescent="0.5">
      <c r="A12" s="1" t="s">
        <v>67</v>
      </c>
      <c r="C12" s="2">
        <v>0</v>
      </c>
      <c r="E12" s="2">
        <v>0</v>
      </c>
      <c r="G12" s="2">
        <v>0</v>
      </c>
      <c r="I12" s="2">
        <v>0</v>
      </c>
      <c r="K12" s="2">
        <v>1295</v>
      </c>
      <c r="M12" s="2">
        <v>1122211103</v>
      </c>
      <c r="O12" s="2">
        <v>1114507432</v>
      </c>
      <c r="Q12" s="2">
        <v>7703671</v>
      </c>
    </row>
    <row r="13" spans="1:17" x14ac:dyDescent="0.5">
      <c r="A13" s="1" t="s">
        <v>68</v>
      </c>
      <c r="C13" s="2">
        <v>0</v>
      </c>
      <c r="E13" s="11">
        <v>0</v>
      </c>
      <c r="F13" s="9"/>
      <c r="G13" s="11">
        <v>0</v>
      </c>
      <c r="I13" s="2">
        <v>0</v>
      </c>
      <c r="K13" s="11">
        <v>31326</v>
      </c>
      <c r="M13" s="2">
        <v>31326000000</v>
      </c>
      <c r="O13" s="11">
        <v>30852521293</v>
      </c>
      <c r="Q13" s="2">
        <f>M13-O13</f>
        <v>473478707</v>
      </c>
    </row>
    <row r="14" spans="1:17" x14ac:dyDescent="0.5">
      <c r="A14" s="1" t="s">
        <v>69</v>
      </c>
      <c r="C14" s="2">
        <v>0</v>
      </c>
      <c r="E14" s="2">
        <v>0</v>
      </c>
      <c r="G14" s="2">
        <v>0</v>
      </c>
      <c r="I14" s="2">
        <v>0</v>
      </c>
      <c r="K14" s="2">
        <v>1019</v>
      </c>
      <c r="M14" s="2">
        <v>1012507033</v>
      </c>
      <c r="O14" s="2">
        <v>988884388</v>
      </c>
      <c r="Q14" s="2">
        <f>M14-O14</f>
        <v>23622645</v>
      </c>
    </row>
    <row r="15" spans="1:17" x14ac:dyDescent="0.5">
      <c r="A15" s="1" t="s">
        <v>70</v>
      </c>
      <c r="C15" s="2">
        <v>0</v>
      </c>
      <c r="E15" s="2">
        <v>0</v>
      </c>
      <c r="G15" s="2"/>
      <c r="I15" s="2">
        <v>0</v>
      </c>
      <c r="K15" s="2">
        <v>5000</v>
      </c>
      <c r="M15" s="2">
        <v>4937567679</v>
      </c>
      <c r="O15" s="2">
        <v>4859075272</v>
      </c>
      <c r="Q15" s="2">
        <v>78492407</v>
      </c>
    </row>
    <row r="16" spans="1:17" ht="22.5" thickBot="1" x14ac:dyDescent="0.55000000000000004">
      <c r="E16" s="5">
        <v>0</v>
      </c>
      <c r="G16" s="5">
        <v>0</v>
      </c>
      <c r="I16" s="5">
        <v>0</v>
      </c>
      <c r="M16" s="6">
        <f>SUM(M8:M15)</f>
        <v>94556373686</v>
      </c>
      <c r="O16" s="6">
        <f>SUM(O8:O15)</f>
        <v>92055198103</v>
      </c>
      <c r="Q16" s="6">
        <f>SUM(Q8:Q15)</f>
        <v>2501175583</v>
      </c>
    </row>
    <row r="17" spans="17:17" ht="22.5" thickTop="1" x14ac:dyDescent="0.5"/>
    <row r="19" spans="17:17" x14ac:dyDescent="0.5">
      <c r="Q19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rightToLeft="1" workbookViewId="0">
      <selection activeCell="Q17" sqref="Q17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16384" width="9.140625" style="1"/>
  </cols>
  <sheetData>
    <row r="2" spans="1:21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2.5" x14ac:dyDescent="0.5">
      <c r="A3" s="22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2.5" x14ac:dyDescent="0.5">
      <c r="A6" s="19" t="s">
        <v>3</v>
      </c>
      <c r="C6" s="20" t="s">
        <v>53</v>
      </c>
      <c r="D6" s="20" t="s">
        <v>53</v>
      </c>
      <c r="E6" s="20" t="s">
        <v>53</v>
      </c>
      <c r="F6" s="20" t="s">
        <v>53</v>
      </c>
      <c r="G6" s="20" t="s">
        <v>53</v>
      </c>
      <c r="H6" s="22" t="s">
        <v>53</v>
      </c>
      <c r="I6" s="20" t="s">
        <v>53</v>
      </c>
      <c r="J6" s="20" t="s">
        <v>53</v>
      </c>
      <c r="K6" s="20" t="s">
        <v>53</v>
      </c>
      <c r="L6" s="9"/>
      <c r="M6" s="20" t="s">
        <v>54</v>
      </c>
      <c r="N6" s="20" t="s">
        <v>54</v>
      </c>
      <c r="O6" s="20" t="s">
        <v>54</v>
      </c>
      <c r="P6" s="20" t="s">
        <v>54</v>
      </c>
      <c r="Q6" s="20" t="s">
        <v>54</v>
      </c>
      <c r="R6" s="20" t="s">
        <v>54</v>
      </c>
      <c r="S6" s="20" t="s">
        <v>54</v>
      </c>
      <c r="T6" s="20" t="s">
        <v>54</v>
      </c>
      <c r="U6" s="20" t="s">
        <v>54</v>
      </c>
    </row>
    <row r="7" spans="1:21" ht="22.5" x14ac:dyDescent="0.5">
      <c r="A7" s="20" t="s">
        <v>3</v>
      </c>
      <c r="C7" s="23" t="s">
        <v>71</v>
      </c>
      <c r="E7" s="23" t="s">
        <v>72</v>
      </c>
      <c r="G7" s="23" t="s">
        <v>73</v>
      </c>
      <c r="I7" s="23" t="s">
        <v>41</v>
      </c>
      <c r="J7" s="4"/>
      <c r="K7" s="23" t="s">
        <v>74</v>
      </c>
      <c r="L7" s="9"/>
      <c r="M7" s="20" t="s">
        <v>71</v>
      </c>
      <c r="N7" s="9"/>
      <c r="O7" s="20" t="s">
        <v>72</v>
      </c>
      <c r="Q7" s="23" t="s">
        <v>73</v>
      </c>
      <c r="S7" s="23" t="s">
        <v>41</v>
      </c>
      <c r="U7" s="23" t="s">
        <v>74</v>
      </c>
    </row>
    <row r="8" spans="1:21" x14ac:dyDescent="0.5">
      <c r="A8" s="9" t="s">
        <v>15</v>
      </c>
      <c r="C8" s="11">
        <v>0</v>
      </c>
      <c r="E8" s="11">
        <v>25959433816</v>
      </c>
      <c r="G8" s="11">
        <v>0</v>
      </c>
      <c r="I8" s="3">
        <v>25959433816</v>
      </c>
      <c r="J8" s="9"/>
      <c r="K8" s="14">
        <f>I8/$I$12</f>
        <v>0.10194371623184331</v>
      </c>
      <c r="M8" s="3">
        <v>0</v>
      </c>
      <c r="N8" s="9"/>
      <c r="O8" s="3">
        <v>57235444008</v>
      </c>
      <c r="Q8" s="11">
        <v>363276942</v>
      </c>
      <c r="S8" s="11">
        <v>57598720950</v>
      </c>
      <c r="U8" s="12">
        <f>S8/$S$12</f>
        <v>0.1066813477164279</v>
      </c>
    </row>
    <row r="9" spans="1:21" x14ac:dyDescent="0.5">
      <c r="A9" s="9" t="s">
        <v>16</v>
      </c>
      <c r="B9" s="9"/>
      <c r="C9" s="11">
        <v>0</v>
      </c>
      <c r="D9" s="9"/>
      <c r="E9" s="11">
        <v>83894253669</v>
      </c>
      <c r="F9" s="9"/>
      <c r="G9" s="11">
        <v>0</v>
      </c>
      <c r="H9" s="9"/>
      <c r="I9" s="11">
        <v>83894253669</v>
      </c>
      <c r="J9" s="9"/>
      <c r="K9" s="15">
        <f t="shared" ref="K9:K11" si="0">I9/$I$12</f>
        <v>0.32945602936237844</v>
      </c>
      <c r="L9" s="9"/>
      <c r="M9" s="11">
        <v>0</v>
      </c>
      <c r="N9" s="9"/>
      <c r="O9" s="11">
        <v>178094179652</v>
      </c>
      <c r="P9" s="9"/>
      <c r="Q9" s="11">
        <v>353047965</v>
      </c>
      <c r="R9" s="9"/>
      <c r="S9" s="11">
        <v>178447227617</v>
      </c>
      <c r="T9" s="9"/>
      <c r="U9" s="12">
        <f t="shared" ref="U9:U11" si="1">S9/$S$12</f>
        <v>0.33051065066127533</v>
      </c>
    </row>
    <row r="10" spans="1:21" x14ac:dyDescent="0.5">
      <c r="A10" s="1" t="s">
        <v>17</v>
      </c>
      <c r="C10" s="2">
        <v>0</v>
      </c>
      <c r="E10" s="2">
        <v>144772342465</v>
      </c>
      <c r="G10" s="2">
        <v>0</v>
      </c>
      <c r="I10" s="2">
        <v>144772342465</v>
      </c>
      <c r="K10" s="15">
        <f t="shared" si="0"/>
        <v>0.56852667523799272</v>
      </c>
      <c r="M10" s="2">
        <v>0</v>
      </c>
      <c r="O10" s="2">
        <v>302864772320</v>
      </c>
      <c r="Q10" s="2">
        <v>956009365</v>
      </c>
      <c r="S10" s="2">
        <v>303820781685</v>
      </c>
      <c r="U10" s="12">
        <f t="shared" si="1"/>
        <v>0.5627210104639383</v>
      </c>
    </row>
    <row r="11" spans="1:21" x14ac:dyDescent="0.5">
      <c r="A11" s="1" t="s">
        <v>18</v>
      </c>
      <c r="C11" s="2">
        <v>0</v>
      </c>
      <c r="E11" s="2">
        <v>18736550</v>
      </c>
      <c r="G11" s="2">
        <v>0</v>
      </c>
      <c r="I11" s="2">
        <v>18736550</v>
      </c>
      <c r="K11" s="15">
        <f t="shared" si="0"/>
        <v>7.3579167785488338E-5</v>
      </c>
      <c r="M11" s="2">
        <v>0</v>
      </c>
      <c r="O11" s="2">
        <v>46967718</v>
      </c>
      <c r="Q11" s="2">
        <v>0</v>
      </c>
      <c r="S11" s="2">
        <v>46967718</v>
      </c>
      <c r="U11" s="12">
        <f t="shared" si="1"/>
        <v>8.6991158358441453E-5</v>
      </c>
    </row>
    <row r="12" spans="1:21" ht="22.5" thickBot="1" x14ac:dyDescent="0.55000000000000004">
      <c r="C12" s="6">
        <f>SUM(C8:C11)</f>
        <v>0</v>
      </c>
      <c r="E12" s="6">
        <f>SUM(E8:E11)</f>
        <v>254644766500</v>
      </c>
      <c r="G12" s="6">
        <f>SUM(G8:G11)</f>
        <v>0</v>
      </c>
      <c r="I12" s="6">
        <f>SUM(I8:I11)</f>
        <v>254644766500</v>
      </c>
      <c r="K12" s="16">
        <f>SUM(K8:K11)</f>
        <v>1</v>
      </c>
      <c r="M12" s="6">
        <f>SUM(M8:M11)</f>
        <v>0</v>
      </c>
      <c r="O12" s="6">
        <f>SUM(O8:O11)</f>
        <v>538241363698</v>
      </c>
      <c r="Q12" s="6">
        <f>SUM(Q8:Q11)</f>
        <v>1672334272</v>
      </c>
      <c r="S12" s="6">
        <f>SUM(S8:S11)</f>
        <v>539913697970</v>
      </c>
      <c r="U12" s="16">
        <f>SUM(U8:U11)</f>
        <v>0.99999999999999989</v>
      </c>
    </row>
    <row r="13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2020-03-27T17:16:46Z</dcterms:created>
  <dcterms:modified xsi:type="dcterms:W3CDTF">2020-03-29T15:09:00Z</dcterms:modified>
</cp:coreProperties>
</file>